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52CB4419-C4F3-4234-9586-46FB1805A751}" xr6:coauthVersionLast="45" xr6:coauthVersionMax="45" xr10:uidLastSave="{00000000-0000-0000-0000-000000000000}"/>
  <bookViews>
    <workbookView xWindow="-120" yWindow="-120" windowWidth="24240" windowHeight="13140" xr2:uid="{781E8D49-7D0E-4030-A48A-1F88931D6168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 s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15" i="1" s="1"/>
  <c r="F114" i="1" s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6" i="1"/>
  <c r="F135" i="1" s="1"/>
  <c r="F134" i="1" s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5" i="1"/>
  <c r="F156" i="1"/>
  <c r="F154" i="1" s="1"/>
  <c r="F153" i="1" s="1"/>
  <c r="F152" i="1" s="1"/>
  <c r="F157" i="1"/>
  <c r="F158" i="1"/>
  <c r="F159" i="1"/>
  <c r="F162" i="1"/>
  <c r="F163" i="1"/>
  <c r="F164" i="1"/>
  <c r="F161" i="1" s="1"/>
  <c r="F160" i="1" s="1"/>
  <c r="F165" i="1"/>
  <c r="F166" i="1"/>
  <c r="F167" i="1"/>
  <c r="F168" i="1"/>
  <c r="F169" i="1"/>
  <c r="F172" i="1"/>
  <c r="F174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 s="1"/>
  <c r="F227" i="1"/>
  <c r="F230" i="1"/>
  <c r="F236" i="1"/>
  <c r="F237" i="1"/>
  <c r="F238" i="1"/>
  <c r="F239" i="1"/>
  <c r="F247" i="1"/>
  <c r="F257" i="1" s="1"/>
  <c r="F255" i="1"/>
  <c r="F271" i="1"/>
  <c r="F273" i="1"/>
  <c r="F272" i="1" s="1"/>
  <c r="F279" i="1" s="1"/>
  <c r="F274" i="1"/>
  <c r="F275" i="1"/>
  <c r="F276" i="1"/>
  <c r="F277" i="1"/>
  <c r="F278" i="1"/>
  <c r="F284" i="1"/>
  <c r="F285" i="1" s="1"/>
  <c r="F175" i="1" s="1"/>
  <c r="F97" i="1" l="1"/>
  <c r="F179" i="1"/>
  <c r="F262" i="1"/>
  <c r="F266" i="1" s="1"/>
  <c r="F222" i="1"/>
  <c r="F78" i="1"/>
  <c r="F38" i="1"/>
  <c r="F28" i="1" s="1"/>
  <c r="F177" i="1" s="1"/>
  <c r="F263" i="1"/>
  <c r="F180" i="1" l="1"/>
  <c r="F178" i="1"/>
  <c r="F181" i="1" s="1"/>
</calcChain>
</file>

<file path=xl/sharedStrings.xml><?xml version="1.0" encoding="utf-8"?>
<sst xmlns="http://schemas.openxmlformats.org/spreadsheetml/2006/main" count="632" uniqueCount="407">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</sst>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_-&quot;R$ &quot;* #,##0.00_-;&quot;-R$ &quot;* #,##0.00_-;_-&quot;R$ &quot;* \-??_-;_-@_-"/>
    <numFmt numFmtId="168" formatCode="[$-416]mmm\-yy;@"/>
    <numFmt numFmtId="169" formatCode="0.0000000"/>
    <numFmt numFmtId="170" formatCode="_-* #,##0.00_-;\-* #,##0.00_-;_-* &quot;-&quot;??_-;_-@"/>
    <numFmt numFmtId="171" formatCode="_-* #,##0.00_-;\-* #,##0.00_-;_-* \-??_-;_-@"/>
    <numFmt numFmtId="172" formatCode="[$-416]mmm\-yy"/>
    <numFmt numFmtId="173" formatCode="[&lt;=99999999999]000\.000\.000\-00;00\.000\.000\/0000\-00\ "/>
    <numFmt numFmtId="174" formatCode="mm/yyyy"/>
  </numFmts>
  <fonts count="32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0"/>
      <name val="Arial"/>
      <family val="2"/>
      <charset val="1"/>
    </font>
    <font>
      <b/>
      <sz val="13"/>
      <color indexed="63"/>
      <name val="Calibri"/>
      <family val="2"/>
      <charset val="1"/>
    </font>
    <font>
      <sz val="11"/>
      <color rgb="FF333333"/>
      <name val="Calibri"/>
      <family val="2"/>
    </font>
    <font>
      <sz val="14"/>
      <color indexed="63"/>
      <name val="Calibri"/>
      <family val="2"/>
      <charset val="1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167" fontId="13" fillId="0" borderId="0" applyBorder="0" applyProtection="0"/>
  </cellStyleXfs>
  <cellXfs count="19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167" fontId="14" fillId="0" borderId="12" xfId="1" applyFont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5" fillId="0" borderId="0" xfId="0" applyNumberFormat="1" applyFont="1" applyAlignment="1">
      <alignment vertical="center"/>
    </xf>
    <xf numFmtId="167" fontId="16" fillId="0" borderId="13" xfId="1" applyFont="1" applyBorder="1" applyAlignment="1" applyProtection="1">
      <alignment horizontal="center" vertical="center"/>
      <protection locked="0"/>
    </xf>
    <xf numFmtId="167" fontId="16" fillId="0" borderId="14" xfId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164" fontId="15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8" fillId="2" borderId="5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8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5" fillId="5" borderId="15" xfId="0" applyFont="1" applyFill="1" applyBorder="1" applyAlignment="1" applyProtection="1">
      <alignment vertical="center"/>
      <protection locked="0"/>
    </xf>
    <xf numFmtId="0" fontId="15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7" fontId="16" fillId="0" borderId="16" xfId="1" applyFont="1" applyBorder="1" applyAlignment="1" applyProtection="1">
      <alignment horizontal="center" vertical="center"/>
      <protection locked="0"/>
    </xf>
    <xf numFmtId="167" fontId="16" fillId="0" borderId="17" xfId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8" xfId="0" applyFont="1" applyBorder="1" applyAlignment="1">
      <alignment horizontal="left" vertical="center" wrapText="1"/>
    </xf>
    <xf numFmtId="165" fontId="23" fillId="0" borderId="8" xfId="0" applyNumberFormat="1" applyFont="1" applyBorder="1" applyAlignment="1">
      <alignment horizontal="left" vertical="center"/>
    </xf>
    <xf numFmtId="0" fontId="24" fillId="3" borderId="8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/>
    </xf>
    <xf numFmtId="0" fontId="5" fillId="0" borderId="18" xfId="0" applyFont="1" applyBorder="1"/>
    <xf numFmtId="168" fontId="5" fillId="0" borderId="18" xfId="0" applyNumberFormat="1" applyFont="1" applyBorder="1"/>
    <xf numFmtId="0" fontId="20" fillId="0" borderId="3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1" fontId="25" fillId="0" borderId="19" xfId="0" applyNumberFormat="1" applyFont="1" applyBorder="1" applyAlignment="1">
      <alignment horizontal="center" vertical="center"/>
    </xf>
    <xf numFmtId="168" fontId="26" fillId="2" borderId="19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left" vertical="center"/>
    </xf>
    <xf numFmtId="165" fontId="27" fillId="0" borderId="1" xfId="0" applyNumberFormat="1" applyFont="1" applyBorder="1" applyAlignment="1">
      <alignment horizontal="left" vertical="center"/>
    </xf>
    <xf numFmtId="0" fontId="5" fillId="0" borderId="20" xfId="0" applyFont="1" applyBorder="1"/>
    <xf numFmtId="164" fontId="24" fillId="3" borderId="19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165" fontId="28" fillId="2" borderId="10" xfId="0" applyNumberFormat="1" applyFont="1" applyFill="1" applyBorder="1" applyAlignment="1">
      <alignment horizontal="left" vertical="center" wrapText="1"/>
    </xf>
    <xf numFmtId="169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9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70" fontId="6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71" fontId="29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5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9" fillId="0" borderId="0" xfId="0" applyNumberFormat="1" applyFont="1" applyAlignment="1">
      <alignment vertical="center"/>
    </xf>
    <xf numFmtId="170" fontId="29" fillId="0" borderId="0" xfId="0" applyNumberFormat="1" applyFont="1" applyAlignment="1">
      <alignment vertical="center"/>
    </xf>
    <xf numFmtId="165" fontId="23" fillId="0" borderId="8" xfId="0" applyNumberFormat="1" applyFont="1" applyBorder="1" applyAlignment="1">
      <alignment horizontal="left" vertical="center" wrapText="1"/>
    </xf>
    <xf numFmtId="165" fontId="27" fillId="0" borderId="3" xfId="0" applyNumberFormat="1" applyFont="1" applyBorder="1" applyAlignment="1">
      <alignment vertical="center"/>
    </xf>
    <xf numFmtId="165" fontId="20" fillId="0" borderId="4" xfId="0" applyNumberFormat="1" applyFont="1" applyBorder="1" applyAlignment="1">
      <alignment vertical="center"/>
    </xf>
    <xf numFmtId="49" fontId="23" fillId="0" borderId="19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2" fontId="7" fillId="3" borderId="15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4" fillId="2" borderId="10" xfId="0" applyNumberFormat="1" applyFont="1" applyFill="1" applyBorder="1" applyAlignment="1">
      <alignment horizontal="center" vertical="center" wrapText="1"/>
    </xf>
    <xf numFmtId="165" fontId="23" fillId="2" borderId="8" xfId="0" applyNumberFormat="1" applyFont="1" applyFill="1" applyBorder="1" applyAlignment="1">
      <alignment horizontal="left" vertical="center"/>
    </xf>
    <xf numFmtId="173" fontId="27" fillId="2" borderId="15" xfId="0" applyNumberFormat="1" applyFont="1" applyFill="1" applyBorder="1" applyAlignment="1" applyProtection="1">
      <alignment horizontal="center" vertical="center"/>
      <protection locked="0"/>
    </xf>
    <xf numFmtId="164" fontId="24" fillId="2" borderId="18" xfId="0" applyNumberFormat="1" applyFont="1" applyFill="1" applyBorder="1" applyAlignment="1">
      <alignment horizontal="center" vertical="center" wrapText="1"/>
    </xf>
    <xf numFmtId="165" fontId="30" fillId="0" borderId="15" xfId="0" applyNumberFormat="1" applyFont="1" applyBorder="1" applyAlignment="1">
      <alignment horizontal="left" vertical="center"/>
    </xf>
    <xf numFmtId="165" fontId="23" fillId="2" borderId="8" xfId="0" applyNumberFormat="1" applyFont="1" applyFill="1" applyBorder="1" applyAlignment="1" applyProtection="1">
      <alignment horizontal="left" vertical="center"/>
      <protection locked="0"/>
    </xf>
    <xf numFmtId="164" fontId="31" fillId="8" borderId="6" xfId="0" applyNumberFormat="1" applyFont="1" applyFill="1" applyBorder="1" applyAlignment="1" applyProtection="1">
      <alignment horizontal="center" vertical="center"/>
      <protection locked="0"/>
    </xf>
    <xf numFmtId="164" fontId="24" fillId="3" borderId="15" xfId="0" applyNumberFormat="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5" fillId="0" borderId="18" xfId="0" applyFont="1" applyBorder="1" applyProtection="1">
      <protection locked="0"/>
    </xf>
    <xf numFmtId="165" fontId="27" fillId="0" borderId="0" xfId="0" applyNumberFormat="1" applyFont="1" applyAlignment="1">
      <alignment vertical="center"/>
    </xf>
    <xf numFmtId="1" fontId="25" fillId="0" borderId="19" xfId="0" applyNumberFormat="1" applyFont="1" applyBorder="1" applyAlignment="1" applyProtection="1">
      <alignment horizontal="center" vertical="center"/>
      <protection locked="0"/>
    </xf>
    <xf numFmtId="174" fontId="26" fillId="2" borderId="19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0" applyNumberFormat="1" applyFont="1" applyBorder="1" applyAlignment="1">
      <alignment vertical="center"/>
    </xf>
  </cellXfs>
  <cellStyles count="2">
    <cellStyle name="Moeda 3" xfId="1" xr:uid="{D92A1979-2482-4AA8-834A-62BFA67124B4}"/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241DD840-B810-436A-9286-0178C538EA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9EE591E0-1EEA-4942-A5E2-1D853C8E32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3C915B21-B51C-467F-A76C-F8ECD17D7B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ONTAS%20HOSPITAIS%20PROVIS&#211;RIOS/HPR-3%20IMBIRIREIRA/ABRIL.2021/CGM/PCF_04.2021_HPR3_NO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</v>
          </cell>
          <cell r="Q5" t="str">
            <v>Fundação Professor Martiniano Fernades - IMIP</v>
          </cell>
          <cell r="R5">
            <v>9039744000194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0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56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0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CD1D7-7F85-49F7-A39C-0CD80D068E0F}">
  <sheetPr>
    <tabColor rgb="FFFFFF00"/>
  </sheetPr>
  <dimension ref="A1:BB493"/>
  <sheetViews>
    <sheetView showGridLines="0" tabSelected="1" topLeftCell="C265" zoomScale="80" zoomScaleNormal="80" workbookViewId="0">
      <selection activeCell="F253" sqref="F253:G253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9"/>
      <c r="D1" s="118" t="s">
        <v>406</v>
      </c>
      <c r="E1" s="23"/>
      <c r="F1" s="117" t="s">
        <v>405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5"/>
      <c r="D2" s="114" t="s">
        <v>404</v>
      </c>
      <c r="E2" s="13"/>
      <c r="F2" s="116" t="s">
        <v>403</v>
      </c>
      <c r="G2" s="116" t="s">
        <v>402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5"/>
      <c r="D3" s="114" t="s">
        <v>401</v>
      </c>
      <c r="E3" s="13"/>
      <c r="F3" s="107"/>
      <c r="G3" s="107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7"/>
      <c r="D4" s="192" t="s">
        <v>400</v>
      </c>
      <c r="F4" s="191">
        <v>44287</v>
      </c>
      <c r="G4" s="190">
        <v>1</v>
      </c>
      <c r="H4" s="2"/>
      <c r="I4" s="187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399</v>
      </c>
    </row>
    <row r="5" spans="1:54" ht="15.75" customHeight="1" x14ac:dyDescent="0.2">
      <c r="A5" s="6"/>
      <c r="B5" s="5"/>
      <c r="C5" s="110"/>
      <c r="E5" s="189"/>
      <c r="F5" s="188"/>
      <c r="G5" s="188"/>
      <c r="H5" s="2"/>
      <c r="I5" s="187"/>
      <c r="J5" s="6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398</v>
      </c>
    </row>
    <row r="6" spans="1:54" ht="12.75" customHeight="1" x14ac:dyDescent="0.2">
      <c r="A6" s="6"/>
      <c r="B6" s="5"/>
      <c r="C6" s="106" t="s">
        <v>397</v>
      </c>
      <c r="D6" s="27"/>
      <c r="E6" s="186" t="s">
        <v>78</v>
      </c>
      <c r="F6" s="185" t="s">
        <v>396</v>
      </c>
      <c r="G6" s="184" t="s">
        <v>1</v>
      </c>
      <c r="H6" s="2"/>
      <c r="I6" s="124"/>
      <c r="J6" s="124"/>
      <c r="K6" s="12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3"/>
      <c r="D7" s="19"/>
      <c r="E7" s="182"/>
      <c r="F7" s="181" t="s">
        <v>395</v>
      </c>
      <c r="G7" s="180" t="str">
        <f>IFERROR(VLOOKUP($C$7,'[1]DADOS (OCULTAR)'!$P$3:$R$56,3,0),"")</f>
        <v/>
      </c>
      <c r="H7" s="2"/>
      <c r="I7" s="124"/>
      <c r="J7" s="124"/>
      <c r="K7" s="12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9" t="str">
        <f>IFERROR(VLOOKUP($C$7,'[1]DADOS (OCULTAR)'!$P$3:$R$56,2,0),"")</f>
        <v/>
      </c>
      <c r="D8" s="21"/>
      <c r="E8" s="27"/>
      <c r="F8" s="178" t="s">
        <v>394</v>
      </c>
      <c r="G8" s="23"/>
      <c r="H8" s="2"/>
      <c r="I8" s="124"/>
      <c r="J8" s="124"/>
      <c r="K8" s="12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7" t="s">
        <v>11</v>
      </c>
      <c r="D9" s="25"/>
      <c r="E9" s="25"/>
      <c r="F9" s="176" t="s">
        <v>393</v>
      </c>
      <c r="G9" s="175" t="str">
        <f>IFERROR(VLOOKUP(C7,'[1]DADOS (OCULTAR)'!P3:S56,4,0),"")</f>
        <v/>
      </c>
      <c r="H9" s="131"/>
      <c r="I9" s="124"/>
      <c r="J9" s="124"/>
      <c r="K9" s="12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2" t="s">
        <v>392</v>
      </c>
      <c r="D10" s="21"/>
      <c r="E10" s="27"/>
      <c r="F10" s="174" t="s">
        <v>10</v>
      </c>
      <c r="G10" s="47"/>
      <c r="H10" s="131"/>
      <c r="I10" s="124"/>
      <c r="J10" s="124"/>
      <c r="K10" s="12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8" t="s">
        <v>391</v>
      </c>
      <c r="D11" s="21"/>
      <c r="E11" s="27"/>
      <c r="F11" s="93"/>
      <c r="G11" s="19"/>
      <c r="H11" s="40" t="s">
        <v>388</v>
      </c>
      <c r="I11" s="124"/>
      <c r="J11" s="125"/>
      <c r="K11" s="125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8" t="s">
        <v>390</v>
      </c>
      <c r="D12" s="21"/>
      <c r="E12" s="27"/>
      <c r="F12" s="93"/>
      <c r="G12" s="19"/>
      <c r="H12" s="40" t="s">
        <v>388</v>
      </c>
      <c r="I12" s="124"/>
      <c r="J12" s="125"/>
      <c r="K12" s="125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8" t="s">
        <v>389</v>
      </c>
      <c r="D13" s="21"/>
      <c r="E13" s="27"/>
      <c r="F13" s="93"/>
      <c r="G13" s="19"/>
      <c r="H13" s="40" t="s">
        <v>388</v>
      </c>
      <c r="I13" s="124"/>
      <c r="J13" s="125"/>
      <c r="K13" s="12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8" t="s">
        <v>387</v>
      </c>
      <c r="D14" s="21"/>
      <c r="E14" s="27"/>
      <c r="F14" s="93"/>
      <c r="G14" s="19"/>
      <c r="H14" s="131"/>
      <c r="I14" s="124"/>
      <c r="J14" s="125"/>
      <c r="K14" s="12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8" t="s">
        <v>386</v>
      </c>
      <c r="D15" s="21"/>
      <c r="E15" s="27"/>
      <c r="F15" s="93"/>
      <c r="G15" s="19"/>
      <c r="H15" s="131"/>
      <c r="I15" s="124"/>
      <c r="J15" s="125"/>
      <c r="K15" s="12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3" t="s">
        <v>385</v>
      </c>
      <c r="D16" s="21"/>
      <c r="E16" s="27"/>
      <c r="F16" s="93"/>
      <c r="G16" s="19"/>
      <c r="H16" s="131"/>
      <c r="I16" s="124"/>
      <c r="J16" s="125"/>
      <c r="K16" s="12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2" t="s">
        <v>384</v>
      </c>
      <c r="D17" s="21"/>
      <c r="E17" s="27"/>
      <c r="F17" s="38">
        <f>SUM(F11:G15)-F16</f>
        <v>0</v>
      </c>
      <c r="G17" s="27"/>
      <c r="H17" s="131"/>
      <c r="I17" s="124"/>
      <c r="J17" s="125"/>
      <c r="K17" s="12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8" t="s">
        <v>383</v>
      </c>
      <c r="D18" s="21"/>
      <c r="E18" s="27"/>
      <c r="F18" s="93">
        <v>14.17</v>
      </c>
      <c r="G18" s="19"/>
      <c r="H18" s="131"/>
      <c r="I18" s="124"/>
      <c r="J18" s="125"/>
      <c r="K18" s="12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8" t="s">
        <v>382</v>
      </c>
      <c r="D19" s="21"/>
      <c r="E19" s="27"/>
      <c r="F19" s="156"/>
      <c r="G19" s="19"/>
      <c r="H19" s="131"/>
      <c r="I19" s="124"/>
      <c r="J19" s="125"/>
      <c r="K19" s="12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8" t="s">
        <v>381</v>
      </c>
      <c r="D20" s="21"/>
      <c r="E20" s="27"/>
      <c r="F20" s="93"/>
      <c r="G20" s="19"/>
      <c r="H20" s="131"/>
      <c r="I20" s="124"/>
      <c r="J20" s="125"/>
      <c r="K20" s="12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8" t="s">
        <v>380</v>
      </c>
      <c r="D21" s="21"/>
      <c r="E21" s="27"/>
      <c r="F21" s="93"/>
      <c r="G21" s="19"/>
      <c r="H21" s="131"/>
      <c r="I21" s="124"/>
      <c r="J21" s="125"/>
      <c r="K21" s="12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8" t="s">
        <v>379</v>
      </c>
      <c r="D22" s="21"/>
      <c r="E22" s="27"/>
      <c r="F22" s="93"/>
      <c r="G22" s="19"/>
      <c r="H22" s="131"/>
      <c r="I22" s="124"/>
      <c r="J22" s="125"/>
      <c r="K22" s="12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8" t="s">
        <v>378</v>
      </c>
      <c r="D23" s="21"/>
      <c r="E23" s="27"/>
      <c r="F23" s="93"/>
      <c r="G23" s="19"/>
      <c r="H23" s="131"/>
      <c r="I23" s="124"/>
      <c r="J23" s="125"/>
      <c r="K23" s="12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2" t="s">
        <v>377</v>
      </c>
      <c r="D24" s="21"/>
      <c r="E24" s="27"/>
      <c r="F24" s="171">
        <f>SUM(F18:G23)</f>
        <v>14.17</v>
      </c>
      <c r="G24" s="27"/>
      <c r="H24" s="131"/>
      <c r="I24" s="124"/>
      <c r="J24" s="125"/>
      <c r="K24" s="1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2" t="s">
        <v>376</v>
      </c>
      <c r="D25" s="21"/>
      <c r="E25" s="27"/>
      <c r="F25" s="38">
        <f>F24+F17</f>
        <v>14.17</v>
      </c>
      <c r="G25" s="27"/>
      <c r="H25" s="131"/>
      <c r="I25" s="124"/>
      <c r="J25" s="125"/>
      <c r="K25" s="12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70"/>
      <c r="D26" s="66"/>
      <c r="E26" s="66"/>
      <c r="F26" s="169"/>
      <c r="G26" s="168"/>
      <c r="H26" s="131"/>
      <c r="I26" s="124"/>
      <c r="J26" s="125"/>
      <c r="K26" s="12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2" t="s">
        <v>375</v>
      </c>
      <c r="D27" s="21"/>
      <c r="E27" s="27"/>
      <c r="F27" s="38" t="s">
        <v>10</v>
      </c>
      <c r="G27" s="27"/>
      <c r="H27" s="131"/>
      <c r="I27" s="124"/>
      <c r="J27" s="125"/>
      <c r="K27" s="12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7" t="s">
        <v>374</v>
      </c>
      <c r="D28" s="21"/>
      <c r="E28" s="27"/>
      <c r="F28" s="166">
        <f>F29+SUM(F35:F38)</f>
        <v>0</v>
      </c>
      <c r="G28" s="27"/>
      <c r="H28" s="40"/>
      <c r="I28" s="159"/>
      <c r="J28" s="125"/>
      <c r="K28" s="12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1"/>
      <c r="B29" s="5"/>
      <c r="C29" s="165" t="s">
        <v>373</v>
      </c>
      <c r="D29" s="21"/>
      <c r="E29" s="27"/>
      <c r="F29" s="164">
        <f>F30+F33+F34</f>
        <v>0</v>
      </c>
      <c r="G29" s="27"/>
      <c r="H29" s="40"/>
      <c r="I29" s="159"/>
      <c r="J29" s="125"/>
      <c r="K29" s="12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3" t="s">
        <v>372</v>
      </c>
      <c r="D30" s="21"/>
      <c r="E30" s="27"/>
      <c r="F30" s="162">
        <f>F31+F32</f>
        <v>0</v>
      </c>
      <c r="G30" s="27"/>
      <c r="H30" s="40"/>
      <c r="I30" s="159"/>
      <c r="J30" s="125"/>
      <c r="K30" s="12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1" t="s">
        <v>371</v>
      </c>
      <c r="B31" s="5" t="s">
        <v>364</v>
      </c>
      <c r="C31" s="138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9"/>
      <c r="J31" s="125"/>
      <c r="K31" s="12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1" t="s">
        <v>369</v>
      </c>
      <c r="B32" s="5" t="s">
        <v>364</v>
      </c>
      <c r="C32" s="138" t="s">
        <v>368</v>
      </c>
      <c r="D32" s="21"/>
      <c r="E32" s="27"/>
      <c r="F32" s="28">
        <f>'[1]TCE - ANEXO II - Preencher'!Y2</f>
        <v>0</v>
      </c>
      <c r="G32" s="27"/>
      <c r="H32" s="40" t="s">
        <v>362</v>
      </c>
      <c r="I32" s="159"/>
      <c r="J32" s="125"/>
      <c r="K32" s="12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1" t="s">
        <v>367</v>
      </c>
      <c r="B33" s="5" t="s">
        <v>364</v>
      </c>
      <c r="C33" s="138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9"/>
      <c r="J33" s="125"/>
      <c r="K33" s="12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1" t="s">
        <v>365</v>
      </c>
      <c r="B34" s="5" t="s">
        <v>364</v>
      </c>
      <c r="C34" s="138" t="s">
        <v>363</v>
      </c>
      <c r="D34" s="21"/>
      <c r="E34" s="27"/>
      <c r="F34" s="28">
        <f>'[1]TCE - ANEXO II - Preencher'!Y3</f>
        <v>0</v>
      </c>
      <c r="G34" s="27"/>
      <c r="H34" s="40" t="s">
        <v>362</v>
      </c>
      <c r="I34" s="159"/>
      <c r="J34" s="125"/>
      <c r="K34" s="125"/>
      <c r="L34" s="1"/>
      <c r="M34" s="16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8" t="s">
        <v>361</v>
      </c>
      <c r="D35" s="21"/>
      <c r="E35" s="27"/>
      <c r="F35" s="28">
        <f>'[1]MEM.CÁLC.FP.'!$D$96</f>
        <v>0</v>
      </c>
      <c r="G35" s="27"/>
      <c r="H35" s="40" t="s">
        <v>339</v>
      </c>
      <c r="I35" s="159"/>
      <c r="J35" s="125"/>
      <c r="K35" s="125"/>
      <c r="L35" s="160"/>
      <c r="M35" s="5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8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9"/>
      <c r="J36" s="125"/>
      <c r="K36" s="125"/>
      <c r="L36" s="160"/>
      <c r="M36" s="54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8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9"/>
      <c r="J37" s="125"/>
      <c r="K37" s="125"/>
      <c r="L37" s="1"/>
      <c r="M37" s="5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2" t="s">
        <v>356</v>
      </c>
      <c r="D38" s="21"/>
      <c r="E38" s="27"/>
      <c r="F38" s="38">
        <f>F39+F43+F47</f>
        <v>0</v>
      </c>
      <c r="G38" s="27"/>
      <c r="H38" s="40"/>
      <c r="I38" s="159"/>
      <c r="J38" s="125"/>
      <c r="K38" s="12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8" t="s">
        <v>355</v>
      </c>
      <c r="D39" s="21"/>
      <c r="E39" s="27"/>
      <c r="F39" s="128">
        <f>SUM(F40:G42)</f>
        <v>0</v>
      </c>
      <c r="G39" s="27"/>
      <c r="H39" s="40"/>
      <c r="I39" s="157"/>
      <c r="J39" s="125"/>
      <c r="K39" s="12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4" t="s">
        <v>354</v>
      </c>
      <c r="D40" s="21"/>
      <c r="E40" s="27"/>
      <c r="F40" s="133">
        <f>SUM('[1]MEM.CÁLC.FP.'!D6:D7)</f>
        <v>0</v>
      </c>
      <c r="G40" s="27"/>
      <c r="H40" s="40" t="s">
        <v>339</v>
      </c>
      <c r="I40" s="157"/>
      <c r="J40" s="125"/>
      <c r="K40" s="12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4" t="s">
        <v>353</v>
      </c>
      <c r="D41" s="21"/>
      <c r="E41" s="27"/>
      <c r="F41" s="133">
        <f>SUM('[1]MEM.CÁLC.FP.'!F6:F7)</f>
        <v>0</v>
      </c>
      <c r="G41" s="27"/>
      <c r="H41" s="40" t="s">
        <v>339</v>
      </c>
      <c r="I41" s="157"/>
      <c r="J41" s="125"/>
      <c r="K41" s="12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4" t="s">
        <v>352</v>
      </c>
      <c r="D42" s="21"/>
      <c r="E42" s="27"/>
      <c r="F42" s="133" t="str">
        <f>IF(G6="SIM","",SUM('[1]MEM.CÁLC.FP.'!G6:G7))</f>
        <v/>
      </c>
      <c r="G42" s="27"/>
      <c r="H42" s="40" t="s">
        <v>339</v>
      </c>
      <c r="I42" s="157"/>
      <c r="J42" s="125"/>
      <c r="K42" s="12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7" t="s">
        <v>351</v>
      </c>
      <c r="D43" s="21"/>
      <c r="E43" s="27"/>
      <c r="F43" s="38">
        <f>SUM(F44:G46)</f>
        <v>0</v>
      </c>
      <c r="G43" s="27"/>
      <c r="H43" s="40"/>
      <c r="I43" s="124"/>
      <c r="J43" s="125"/>
      <c r="K43" s="12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4" t="s">
        <v>350</v>
      </c>
      <c r="D44" s="21"/>
      <c r="E44" s="27"/>
      <c r="F44" s="133">
        <f>SUM('[1]MEM.CÁLC.FP.'!D9:D10)</f>
        <v>0</v>
      </c>
      <c r="G44" s="27"/>
      <c r="H44" s="40" t="s">
        <v>339</v>
      </c>
      <c r="I44" s="124"/>
      <c r="J44" s="125"/>
      <c r="K44" s="12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4" t="s">
        <v>349</v>
      </c>
      <c r="D45" s="21"/>
      <c r="E45" s="27"/>
      <c r="F45" s="133">
        <f>SUM('[1]MEM.CÁLC.FP.'!F9:F10)</f>
        <v>0</v>
      </c>
      <c r="G45" s="27"/>
      <c r="H45" s="40" t="s">
        <v>339</v>
      </c>
      <c r="I45" s="124"/>
      <c r="J45" s="125"/>
      <c r="K45" s="12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4" t="s">
        <v>348</v>
      </c>
      <c r="D46" s="21"/>
      <c r="E46" s="27"/>
      <c r="F46" s="133" t="str">
        <f>IF(G6="SIM","",SUM('[1]MEM.CÁLC.FP.'!G9:G10))</f>
        <v/>
      </c>
      <c r="G46" s="27"/>
      <c r="H46" s="40" t="s">
        <v>339</v>
      </c>
      <c r="I46" s="124"/>
      <c r="J46" s="125"/>
      <c r="K46" s="12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7" t="s">
        <v>347</v>
      </c>
      <c r="D47" s="21"/>
      <c r="E47" s="27"/>
      <c r="F47" s="38">
        <f>SUM(F48:G51)</f>
        <v>0</v>
      </c>
      <c r="G47" s="27"/>
      <c r="H47" s="40"/>
      <c r="I47" s="157"/>
      <c r="J47" s="125"/>
      <c r="K47" s="12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4" t="s">
        <v>346</v>
      </c>
      <c r="D48" s="21"/>
      <c r="E48" s="27"/>
      <c r="F48" s="133">
        <f>'[1]MEM.CÁLC.FP.'!D12+'[1]MEM.CÁLC.FP.'!D14-'[1]MEM.CÁLC.FP.'!D13-'[1]MEM.CÁLC.FP.'!D15</f>
        <v>0</v>
      </c>
      <c r="G48" s="27"/>
      <c r="H48" s="40" t="s">
        <v>339</v>
      </c>
      <c r="I48" s="157"/>
      <c r="J48" s="125"/>
      <c r="K48" s="12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4" t="s">
        <v>345</v>
      </c>
      <c r="D49" s="21"/>
      <c r="E49" s="27"/>
      <c r="F49" s="133">
        <f>SUM('[1]MEM.CÁLC.FP.'!F12:F15)</f>
        <v>0</v>
      </c>
      <c r="G49" s="27"/>
      <c r="H49" s="40" t="s">
        <v>339</v>
      </c>
      <c r="I49" s="157"/>
      <c r="J49" s="125"/>
      <c r="K49" s="12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4" t="s">
        <v>343</v>
      </c>
      <c r="D50" s="21"/>
      <c r="E50" s="27"/>
      <c r="F50" s="133" t="str">
        <f>IF(G6="SIM","",SUM('[1]MEM.CÁLC.FP.'!G12:G15))</f>
        <v/>
      </c>
      <c r="G50" s="27"/>
      <c r="H50" s="40" t="s">
        <v>339</v>
      </c>
      <c r="I50" s="126"/>
      <c r="J50" s="125"/>
      <c r="K50" s="12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4" t="s">
        <v>340</v>
      </c>
      <c r="D51" s="21"/>
      <c r="E51" s="27"/>
      <c r="F51" s="133">
        <f>SUM('[1]MEM.CÁLC.FP.'!H12:H15)</f>
        <v>0</v>
      </c>
      <c r="G51" s="27"/>
      <c r="H51" s="40" t="s">
        <v>339</v>
      </c>
      <c r="I51" s="157"/>
      <c r="J51" s="125"/>
      <c r="K51" s="12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2" t="s">
        <v>338</v>
      </c>
      <c r="D52" s="21"/>
      <c r="E52" s="27"/>
      <c r="F52" s="38">
        <f>SUM(F53:G60)</f>
        <v>0</v>
      </c>
      <c r="G52" s="27"/>
      <c r="H52" s="131"/>
      <c r="I52" s="124"/>
      <c r="J52" s="125"/>
      <c r="K52" s="12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8" t="s">
        <v>335</v>
      </c>
      <c r="D53" s="21"/>
      <c r="E53" s="27"/>
      <c r="F53" s="93"/>
      <c r="G53" s="19"/>
      <c r="H53" s="40" t="s">
        <v>95</v>
      </c>
      <c r="I53" s="124"/>
      <c r="J53" s="125"/>
      <c r="K53" s="12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8" t="s">
        <v>332</v>
      </c>
      <c r="D54" s="21"/>
      <c r="E54" s="27"/>
      <c r="F54" s="93"/>
      <c r="G54" s="19"/>
      <c r="H54" s="40" t="s">
        <v>95</v>
      </c>
      <c r="I54" s="124"/>
      <c r="J54" s="125"/>
      <c r="K54" s="125"/>
      <c r="L54" s="5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8" t="s">
        <v>330</v>
      </c>
      <c r="D55" s="21"/>
      <c r="E55" s="27"/>
      <c r="F55" s="93"/>
      <c r="G55" s="19"/>
      <c r="H55" s="40" t="s">
        <v>95</v>
      </c>
      <c r="I55" s="124"/>
      <c r="J55" s="125"/>
      <c r="K55" s="125"/>
      <c r="L55" s="5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8" t="s">
        <v>328</v>
      </c>
      <c r="D56" s="21"/>
      <c r="E56" s="27"/>
      <c r="F56" s="93"/>
      <c r="G56" s="19"/>
      <c r="H56" s="40" t="s">
        <v>95</v>
      </c>
      <c r="I56" s="124"/>
      <c r="J56" s="125"/>
      <c r="K56" s="125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8" t="s">
        <v>325</v>
      </c>
      <c r="D57" s="21"/>
      <c r="E57" s="27"/>
      <c r="F57" s="93"/>
      <c r="G57" s="19"/>
      <c r="H57" s="40" t="s">
        <v>95</v>
      </c>
      <c r="I57" s="124"/>
      <c r="J57" s="125"/>
      <c r="K57" s="125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8" t="s">
        <v>322</v>
      </c>
      <c r="D58" s="21"/>
      <c r="E58" s="27"/>
      <c r="F58" s="93"/>
      <c r="G58" s="19"/>
      <c r="H58" s="40" t="s">
        <v>95</v>
      </c>
      <c r="I58" s="124"/>
      <c r="J58" s="125"/>
      <c r="K58" s="125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4" t="s">
        <v>319</v>
      </c>
      <c r="D59" s="21"/>
      <c r="E59" s="27"/>
      <c r="F59" s="156"/>
      <c r="G59" s="19"/>
      <c r="H59" s="40" t="s">
        <v>95</v>
      </c>
      <c r="I59" s="124"/>
      <c r="J59" s="125"/>
      <c r="K59" s="125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8" t="s">
        <v>317</v>
      </c>
      <c r="D60" s="21"/>
      <c r="E60" s="27"/>
      <c r="F60" s="93"/>
      <c r="G60" s="19"/>
      <c r="H60" s="40" t="s">
        <v>95</v>
      </c>
      <c r="I60" s="124"/>
      <c r="J60" s="125"/>
      <c r="K60" s="125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2" t="s">
        <v>316</v>
      </c>
      <c r="D61" s="21"/>
      <c r="E61" s="27"/>
      <c r="F61" s="38">
        <f>SUM(F62:G66)+F67+F76+F77</f>
        <v>0</v>
      </c>
      <c r="G61" s="27"/>
      <c r="H61" s="131"/>
      <c r="I61" s="124"/>
      <c r="J61" s="125"/>
      <c r="K61" s="12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8" t="s">
        <v>313</v>
      </c>
      <c r="D62" s="21"/>
      <c r="E62" s="27"/>
      <c r="F62" s="93"/>
      <c r="G62" s="19"/>
      <c r="H62" s="40" t="s">
        <v>95</v>
      </c>
      <c r="I62" s="124"/>
      <c r="J62" s="125"/>
      <c r="K62" s="12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8" t="s">
        <v>310</v>
      </c>
      <c r="D63" s="21"/>
      <c r="E63" s="27"/>
      <c r="F63" s="93"/>
      <c r="G63" s="19"/>
      <c r="H63" s="40" t="s">
        <v>95</v>
      </c>
      <c r="I63" s="124"/>
      <c r="J63" s="125"/>
      <c r="K63" s="12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8" t="s">
        <v>307</v>
      </c>
      <c r="D64" s="21"/>
      <c r="E64" s="27"/>
      <c r="F64" s="93"/>
      <c r="G64" s="19"/>
      <c r="H64" s="40" t="s">
        <v>95</v>
      </c>
      <c r="I64" s="124"/>
      <c r="J64" s="125"/>
      <c r="K64" s="12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8" t="s">
        <v>305</v>
      </c>
      <c r="D65" s="21"/>
      <c r="E65" s="27"/>
      <c r="F65" s="93"/>
      <c r="G65" s="19"/>
      <c r="H65" s="40" t="s">
        <v>95</v>
      </c>
      <c r="I65" s="126"/>
      <c r="J65" s="125"/>
      <c r="K65" s="12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8" t="s">
        <v>302</v>
      </c>
      <c r="D66" s="21"/>
      <c r="E66" s="27"/>
      <c r="F66" s="93"/>
      <c r="G66" s="19"/>
      <c r="H66" s="40" t="s">
        <v>95</v>
      </c>
      <c r="I66" s="124"/>
      <c r="J66" s="125"/>
      <c r="K66" s="12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7" t="s">
        <v>301</v>
      </c>
      <c r="D67" s="21"/>
      <c r="E67" s="27"/>
      <c r="F67" s="136">
        <f>F68+F69</f>
        <v>0</v>
      </c>
      <c r="G67" s="27"/>
      <c r="H67" s="131"/>
      <c r="I67" s="124"/>
      <c r="J67" s="125"/>
      <c r="K67" s="125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4" t="s">
        <v>298</v>
      </c>
      <c r="D68" s="21"/>
      <c r="E68" s="27"/>
      <c r="F68" s="93"/>
      <c r="G68" s="19"/>
      <c r="H68" s="40" t="s">
        <v>95</v>
      </c>
      <c r="I68" s="124"/>
      <c r="J68" s="125"/>
      <c r="K68" s="12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7" t="s">
        <v>297</v>
      </c>
      <c r="D69" s="21"/>
      <c r="E69" s="27"/>
      <c r="F69" s="136">
        <f>F70+F71+F74+F75</f>
        <v>0</v>
      </c>
      <c r="G69" s="27"/>
      <c r="H69" s="131"/>
      <c r="I69" s="124"/>
      <c r="J69" s="125"/>
      <c r="K69" s="125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4" t="s">
        <v>295</v>
      </c>
      <c r="D70" s="21"/>
      <c r="E70" s="27"/>
      <c r="F70" s="93"/>
      <c r="G70" s="19"/>
      <c r="H70" s="40" t="s">
        <v>95</v>
      </c>
      <c r="I70" s="124"/>
      <c r="J70" s="125"/>
      <c r="K70" s="12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7" t="s">
        <v>294</v>
      </c>
      <c r="D71" s="21"/>
      <c r="E71" s="27"/>
      <c r="F71" s="136">
        <f>SUM(F72:G73)</f>
        <v>0</v>
      </c>
      <c r="G71" s="27"/>
      <c r="H71" s="131"/>
      <c r="I71" s="124"/>
      <c r="J71" s="125"/>
      <c r="K71" s="12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4" t="s">
        <v>291</v>
      </c>
      <c r="D72" s="21"/>
      <c r="E72" s="27"/>
      <c r="F72" s="61"/>
      <c r="G72" s="19"/>
      <c r="H72" s="40" t="s">
        <v>95</v>
      </c>
      <c r="I72" s="124"/>
      <c r="J72" s="125"/>
      <c r="K72" s="12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4" t="s">
        <v>289</v>
      </c>
      <c r="D73" s="21"/>
      <c r="E73" s="27"/>
      <c r="F73" s="61"/>
      <c r="G73" s="19"/>
      <c r="H73" s="40" t="s">
        <v>95</v>
      </c>
      <c r="I73" s="124"/>
      <c r="J73" s="125"/>
      <c r="K73" s="12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4" t="s">
        <v>286</v>
      </c>
      <c r="D74" s="21"/>
      <c r="E74" s="27"/>
      <c r="F74" s="61"/>
      <c r="G74" s="19"/>
      <c r="H74" s="40" t="s">
        <v>95</v>
      </c>
      <c r="I74" s="124"/>
      <c r="J74" s="125"/>
      <c r="K74" s="12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4" t="s">
        <v>284</v>
      </c>
      <c r="D75" s="21"/>
      <c r="E75" s="27"/>
      <c r="F75" s="61"/>
      <c r="G75" s="19"/>
      <c r="H75" s="40" t="s">
        <v>95</v>
      </c>
      <c r="I75" s="124"/>
      <c r="J75" s="125"/>
      <c r="K75" s="12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4" t="s">
        <v>281</v>
      </c>
      <c r="D76" s="21"/>
      <c r="E76" s="27"/>
      <c r="F76" s="93"/>
      <c r="G76" s="19"/>
      <c r="H76" s="40" t="s">
        <v>95</v>
      </c>
      <c r="I76" s="155"/>
      <c r="J76" s="154"/>
      <c r="K76" s="15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8" t="s">
        <v>278</v>
      </c>
      <c r="D77" s="21"/>
      <c r="E77" s="27"/>
      <c r="F77" s="93"/>
      <c r="G77" s="19"/>
      <c r="H77" s="40" t="s">
        <v>95</v>
      </c>
      <c r="I77" s="124"/>
      <c r="J77" s="125"/>
      <c r="K77" s="12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2" t="s">
        <v>277</v>
      </c>
      <c r="D78" s="21"/>
      <c r="E78" s="27"/>
      <c r="F78" s="38">
        <f>F79+F80+F83</f>
        <v>0</v>
      </c>
      <c r="G78" s="27"/>
      <c r="H78" s="132"/>
      <c r="I78" s="124"/>
      <c r="J78" s="125"/>
      <c r="K78" s="12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5" t="s">
        <v>276</v>
      </c>
      <c r="B79" s="5" t="s">
        <v>275</v>
      </c>
      <c r="C79" s="138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4"/>
      <c r="J79" s="125"/>
      <c r="K79" s="12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7" t="s">
        <v>273</v>
      </c>
      <c r="D80" s="21"/>
      <c r="E80" s="27"/>
      <c r="F80" s="136">
        <f>F81+F82</f>
        <v>0</v>
      </c>
      <c r="G80" s="27"/>
      <c r="H80" s="131"/>
      <c r="I80" s="124"/>
      <c r="J80" s="125"/>
      <c r="K80" s="12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5" t="s">
        <v>272</v>
      </c>
      <c r="B81" s="5" t="s">
        <v>153</v>
      </c>
      <c r="C81" s="138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4"/>
      <c r="J81" s="125"/>
      <c r="K81" s="12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5" t="s">
        <v>270</v>
      </c>
      <c r="B82" s="5" t="s">
        <v>153</v>
      </c>
      <c r="C82" s="138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4"/>
      <c r="J82" s="125"/>
      <c r="K82" s="12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7" t="s">
        <v>268</v>
      </c>
      <c r="D83" s="21"/>
      <c r="E83" s="27"/>
      <c r="F83" s="136">
        <f>F84+F85</f>
        <v>0</v>
      </c>
      <c r="G83" s="27"/>
      <c r="H83" s="131"/>
      <c r="I83" s="124"/>
      <c r="J83" s="125"/>
      <c r="K83" s="12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5" t="s">
        <v>267</v>
      </c>
      <c r="B84" s="5" t="s">
        <v>264</v>
      </c>
      <c r="C84" s="138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4"/>
      <c r="J84" s="125"/>
      <c r="K84" s="12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5" t="s">
        <v>265</v>
      </c>
      <c r="B85" s="5" t="s">
        <v>264</v>
      </c>
      <c r="C85" s="153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4"/>
      <c r="J85" s="125"/>
      <c r="K85" s="12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2"/>
      <c r="D86" s="151"/>
      <c r="E86" s="150"/>
      <c r="F86" s="149"/>
      <c r="G86" s="23"/>
      <c r="H86" s="127"/>
      <c r="I86" s="124"/>
      <c r="J86" s="125"/>
      <c r="K86" s="12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8"/>
      <c r="I87" s="124"/>
      <c r="J87" s="125"/>
      <c r="K87" s="12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7"/>
      <c r="D88" s="11" t="s">
        <v>81</v>
      </c>
      <c r="E88" s="10" t="s">
        <v>3</v>
      </c>
      <c r="F88" s="146" t="s">
        <v>2</v>
      </c>
      <c r="G88" s="47"/>
      <c r="H88" s="131"/>
      <c r="I88" s="124"/>
      <c r="J88" s="125"/>
      <c r="K88" s="12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9"/>
      <c r="D89" s="118" t="str">
        <f>D1</f>
        <v>DIRETORIA EXECUTIVA DE REGULAÇÃO MÉDIA E ALTA COMPLEXIDADE</v>
      </c>
      <c r="E89" s="23"/>
      <c r="F89" s="117" t="str">
        <f>F1</f>
        <v>Janeiro/2020 - Versão 4.0 - Revisão 07</v>
      </c>
      <c r="G89" s="27"/>
      <c r="H89" s="131"/>
      <c r="I89" s="124"/>
      <c r="J89" s="125"/>
      <c r="K89" s="12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5"/>
      <c r="D90" s="114" t="str">
        <f>D2</f>
        <v>DIRETORIA EXECUTIVA DE PLANEJAMENTO ORÇAMENTO E GESTÃO DA INFORMAÇÃO</v>
      </c>
      <c r="E90" s="13"/>
      <c r="F90" s="116" t="str">
        <f>F2</f>
        <v>MÊS/ANO COMPETÊNCIA</v>
      </c>
      <c r="G90" s="116" t="str">
        <f>G2</f>
        <v>ANO CONTRATO</v>
      </c>
      <c r="H90" s="131"/>
      <c r="I90" s="124"/>
      <c r="J90" s="125"/>
      <c r="K90" s="12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5"/>
      <c r="D91" s="114" t="str">
        <f>D3</f>
        <v>SECRETARIA  DE ADMINISTRAÇÃO E FINANÇAS</v>
      </c>
      <c r="E91" s="13"/>
      <c r="F91" s="107"/>
      <c r="G91" s="107"/>
      <c r="H91" s="131"/>
      <c r="I91" s="124"/>
      <c r="J91" s="125"/>
      <c r="K91" s="12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7"/>
      <c r="D92" s="113" t="e">
        <f>#REF!</f>
        <v>#REF!</v>
      </c>
      <c r="E92" s="66"/>
      <c r="F92" s="112">
        <f>$F$4</f>
        <v>44287</v>
      </c>
      <c r="G92" s="145">
        <f>IF(G4=0,"",G4)</f>
        <v>1</v>
      </c>
      <c r="H92" s="131"/>
      <c r="I92" s="124"/>
      <c r="J92" s="125"/>
      <c r="K92" s="12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10"/>
      <c r="D93" s="144" t="str">
        <f>D4</f>
        <v>DEMONSTRATIVO DE CONTRATOS SERVIÇOS TERCEIRIZADOS</v>
      </c>
      <c r="E93" s="143"/>
      <c r="F93" s="108"/>
      <c r="G93" s="107"/>
      <c r="H93" s="131"/>
      <c r="I93" s="124"/>
      <c r="J93" s="125"/>
      <c r="K93" s="12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6" t="s">
        <v>79</v>
      </c>
      <c r="D94" s="27"/>
      <c r="E94" s="105" t="s">
        <v>78</v>
      </c>
      <c r="F94" s="21"/>
      <c r="G94" s="27"/>
      <c r="H94" s="131"/>
      <c r="I94" s="124"/>
      <c r="J94" s="125"/>
      <c r="K94" s="12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4" t="str">
        <f>IF(C7=0,"",C7)</f>
        <v/>
      </c>
      <c r="D95" s="27"/>
      <c r="E95" s="142" t="str">
        <f>IF(E7=0,"",E7)</f>
        <v/>
      </c>
      <c r="F95" s="21"/>
      <c r="G95" s="27"/>
      <c r="H95" s="131"/>
      <c r="I95" s="124"/>
      <c r="J95" s="125"/>
      <c r="K95" s="12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2" t="s">
        <v>262</v>
      </c>
      <c r="D96" s="21"/>
      <c r="E96" s="27"/>
      <c r="F96" s="30" t="s">
        <v>10</v>
      </c>
      <c r="G96" s="27"/>
      <c r="H96" s="131"/>
      <c r="I96" s="124"/>
      <c r="J96" s="125"/>
      <c r="K96" s="12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2" t="s">
        <v>261</v>
      </c>
      <c r="D97" s="21"/>
      <c r="E97" s="27"/>
      <c r="F97" s="38">
        <f>F98+F101+F102+F103+F111+F109+F110</f>
        <v>0</v>
      </c>
      <c r="G97" s="27"/>
      <c r="H97" s="131"/>
      <c r="I97" s="124"/>
      <c r="J97" s="125"/>
      <c r="K97" s="12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7" t="s">
        <v>260</v>
      </c>
      <c r="D98" s="21"/>
      <c r="E98" s="27"/>
      <c r="F98" s="136">
        <f>SUM(F99:G100)</f>
        <v>0</v>
      </c>
      <c r="G98" s="27"/>
      <c r="H98" s="131"/>
      <c r="I98" s="124"/>
      <c r="J98" s="125"/>
      <c r="K98" s="12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5" t="s">
        <v>259</v>
      </c>
      <c r="B99" s="5" t="s">
        <v>258</v>
      </c>
      <c r="C99" s="134" t="s">
        <v>257</v>
      </c>
      <c r="D99" s="21"/>
      <c r="E99" s="27"/>
      <c r="F99" s="133">
        <f>SUMIF('[1]TCE - ANEXO IV - Preencher'!$D:$D,'CONTÁBIL- FINANCEIRA '!A99,'[1]TCE - ANEXO IV - Preencher'!$N:$N)</f>
        <v>0</v>
      </c>
      <c r="G99" s="27"/>
      <c r="H99" s="40" t="s">
        <v>92</v>
      </c>
      <c r="I99" s="124"/>
      <c r="J99" s="125"/>
      <c r="K99" s="12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5" t="s">
        <v>256</v>
      </c>
      <c r="B100" s="5" t="s">
        <v>255</v>
      </c>
      <c r="C100" s="134" t="s">
        <v>254</v>
      </c>
      <c r="D100" s="21"/>
      <c r="E100" s="27"/>
      <c r="F100" s="133">
        <f>SUMIF('[1]TCE - ANEXO IV - Preencher'!$D:$D,'CONTÁBIL- FINANCEIRA '!A100,'[1]TCE - ANEXO IV - Preencher'!$N:$N)</f>
        <v>0</v>
      </c>
      <c r="G100" s="27"/>
      <c r="H100" s="40" t="s">
        <v>92</v>
      </c>
      <c r="I100" s="124"/>
      <c r="J100" s="125"/>
      <c r="K100" s="12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5" t="s">
        <v>253</v>
      </c>
      <c r="B101" s="5" t="s">
        <v>252</v>
      </c>
      <c r="C101" s="138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4"/>
      <c r="J101" s="125"/>
      <c r="K101" s="12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5" t="s">
        <v>250</v>
      </c>
      <c r="B102" s="5" t="s">
        <v>249</v>
      </c>
      <c r="C102" s="138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4"/>
      <c r="J102" s="125"/>
      <c r="K102" s="12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2" t="s">
        <v>247</v>
      </c>
      <c r="D103" s="21"/>
      <c r="E103" s="27"/>
      <c r="F103" s="38">
        <f>F104+F105+F106+F107+F108</f>
        <v>0</v>
      </c>
      <c r="G103" s="27"/>
      <c r="H103" s="131"/>
      <c r="I103" s="124"/>
      <c r="J103" s="125"/>
      <c r="K103" s="12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5" t="s">
        <v>246</v>
      </c>
      <c r="B104" s="5" t="s">
        <v>245</v>
      </c>
      <c r="C104" s="134" t="s">
        <v>244</v>
      </c>
      <c r="D104" s="21"/>
      <c r="E104" s="27"/>
      <c r="F104" s="133">
        <f>SUMIF('[1]TCE - ANEXO IV - Preencher'!$D:$D,'CONTÁBIL- FINANCEIRA '!A104,'[1]TCE - ANEXO IV - Preencher'!$N:$N)</f>
        <v>0</v>
      </c>
      <c r="G104" s="27"/>
      <c r="H104" s="40" t="s">
        <v>92</v>
      </c>
      <c r="I104" s="124"/>
      <c r="J104" s="125"/>
      <c r="K104" s="12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5" t="s">
        <v>243</v>
      </c>
      <c r="B105" s="5" t="s">
        <v>242</v>
      </c>
      <c r="C105" s="134" t="s">
        <v>241</v>
      </c>
      <c r="D105" s="21"/>
      <c r="E105" s="27"/>
      <c r="F105" s="133">
        <f>SUMIF('[1]TCE - ANEXO IV - Preencher'!$D:$D,'CONTÁBIL- FINANCEIRA '!A105,'[1]TCE - ANEXO IV - Preencher'!$N:$N)</f>
        <v>0</v>
      </c>
      <c r="G105" s="27"/>
      <c r="H105" s="40" t="s">
        <v>92</v>
      </c>
      <c r="I105" s="124"/>
      <c r="J105" s="125"/>
      <c r="K105" s="12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5" t="s">
        <v>240</v>
      </c>
      <c r="B106" s="5" t="s">
        <v>239</v>
      </c>
      <c r="C106" s="134" t="s">
        <v>238</v>
      </c>
      <c r="D106" s="21"/>
      <c r="E106" s="27"/>
      <c r="F106" s="133">
        <f>SUMIF('[1]TCE - ANEXO IV - Preencher'!$D:$D,'CONTÁBIL- FINANCEIRA '!A106,'[1]TCE - ANEXO IV - Preencher'!$N:$N)</f>
        <v>0</v>
      </c>
      <c r="G106" s="27"/>
      <c r="H106" s="40" t="s">
        <v>92</v>
      </c>
      <c r="I106" s="124"/>
      <c r="J106" s="125"/>
      <c r="K106" s="12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5" t="s">
        <v>237</v>
      </c>
      <c r="B107" s="5" t="s">
        <v>236</v>
      </c>
      <c r="C107" s="134" t="s">
        <v>235</v>
      </c>
      <c r="D107" s="21"/>
      <c r="E107" s="27"/>
      <c r="F107" s="133">
        <f>SUMIF('[1]TCE - ANEXO IV - Preencher'!$D:$D,'CONTÁBIL- FINANCEIRA '!A107,'[1]TCE - ANEXO IV - Preencher'!$N:$N)</f>
        <v>0</v>
      </c>
      <c r="G107" s="27"/>
      <c r="H107" s="40" t="s">
        <v>92</v>
      </c>
      <c r="I107" s="124"/>
      <c r="J107" s="125"/>
      <c r="K107" s="12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5" t="s">
        <v>234</v>
      </c>
      <c r="B108" s="5" t="s">
        <v>208</v>
      </c>
      <c r="C108" s="134" t="s">
        <v>233</v>
      </c>
      <c r="D108" s="21"/>
      <c r="E108" s="27"/>
      <c r="F108" s="133">
        <f>SUMIF('[1]TCE - ANEXO IV - Preencher'!$D:$D,'CONTÁBIL- FINANCEIRA '!A108,'[1]TCE - ANEXO IV - Preencher'!$N:$N)</f>
        <v>0</v>
      </c>
      <c r="G108" s="27"/>
      <c r="H108" s="40" t="s">
        <v>92</v>
      </c>
      <c r="I108" s="124"/>
      <c r="J108" s="125"/>
      <c r="K108" s="12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5" t="s">
        <v>232</v>
      </c>
      <c r="B109" s="5" t="s">
        <v>231</v>
      </c>
      <c r="C109" s="134" t="s">
        <v>230</v>
      </c>
      <c r="D109" s="21"/>
      <c r="E109" s="27"/>
      <c r="F109" s="133">
        <f>SUMIF('[1]TCE - ANEXO IV - Preencher'!$D:$D,'CONTÁBIL- FINANCEIRA '!A109,'[1]TCE - ANEXO IV - Preencher'!$N:$N)</f>
        <v>0</v>
      </c>
      <c r="G109" s="27"/>
      <c r="H109" s="40" t="s">
        <v>92</v>
      </c>
      <c r="I109" s="124"/>
      <c r="J109" s="125"/>
      <c r="K109" s="12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5" t="s">
        <v>229</v>
      </c>
      <c r="B110" s="5" t="s">
        <v>228</v>
      </c>
      <c r="C110" s="134" t="s">
        <v>227</v>
      </c>
      <c r="D110" s="21"/>
      <c r="E110" s="27"/>
      <c r="F110" s="133">
        <f>SUMIF('[1]TCE - ANEXO IV - Preencher'!$D:$D,'CONTÁBIL- FINANCEIRA '!A110,'[1]TCE - ANEXO IV - Preencher'!$N:$N)</f>
        <v>0</v>
      </c>
      <c r="G110" s="27"/>
      <c r="H110" s="40" t="s">
        <v>92</v>
      </c>
      <c r="I110" s="124"/>
      <c r="J110" s="125"/>
      <c r="K110" s="12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7" t="s">
        <v>226</v>
      </c>
      <c r="D111" s="21"/>
      <c r="E111" s="27"/>
      <c r="F111" s="136">
        <f>F112+F113</f>
        <v>0</v>
      </c>
      <c r="G111" s="27"/>
      <c r="H111" s="131"/>
      <c r="I111" s="124"/>
      <c r="J111" s="125"/>
      <c r="K111" s="12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4" t="s">
        <v>224</v>
      </c>
      <c r="D112" s="21"/>
      <c r="E112" s="27"/>
      <c r="F112" s="133">
        <f>SUMIF('[1]TCE - ANEXO IV - Preencher'!$D:$D,'CONTÁBIL- FINANCEIRA '!A112,'[1]TCE - ANEXO IV - Preencher'!$N:$N)</f>
        <v>0</v>
      </c>
      <c r="G112" s="27"/>
      <c r="H112" s="40" t="s">
        <v>92</v>
      </c>
      <c r="I112" s="124"/>
      <c r="J112" s="125"/>
      <c r="K112" s="12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5" t="s">
        <v>223</v>
      </c>
      <c r="B113" s="5" t="s">
        <v>153</v>
      </c>
      <c r="C113" s="134" t="s">
        <v>222</v>
      </c>
      <c r="D113" s="21"/>
      <c r="E113" s="27"/>
      <c r="F113" s="133">
        <f>SUMIF('[1]TCE - ANEXO IV - Preencher'!$D:$D,'CONTÁBIL- FINANCEIRA '!A113,'[1]TCE - ANEXO IV - Preencher'!$N:$N)</f>
        <v>0</v>
      </c>
      <c r="G113" s="27"/>
      <c r="H113" s="40" t="s">
        <v>92</v>
      </c>
      <c r="I113" s="124"/>
      <c r="J113" s="125"/>
      <c r="K113" s="12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2" t="s">
        <v>221</v>
      </c>
      <c r="D114" s="21"/>
      <c r="E114" s="27"/>
      <c r="F114" s="38">
        <f>F115+F130+F134</f>
        <v>0</v>
      </c>
      <c r="G114" s="27"/>
      <c r="H114" s="132"/>
      <c r="I114" s="124"/>
      <c r="J114" s="125"/>
      <c r="K114" s="12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2" t="s">
        <v>220</v>
      </c>
      <c r="D115" s="21"/>
      <c r="E115" s="27"/>
      <c r="F115" s="38">
        <f>F116+F123+F127</f>
        <v>0</v>
      </c>
      <c r="G115" s="27"/>
      <c r="H115" s="131"/>
      <c r="I115" s="124"/>
      <c r="J115" s="125"/>
      <c r="K115" s="12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7" t="s">
        <v>219</v>
      </c>
      <c r="D116" s="21"/>
      <c r="E116" s="27"/>
      <c r="F116" s="136">
        <f>SUM(F117:G122)</f>
        <v>0</v>
      </c>
      <c r="G116" s="27"/>
      <c r="H116" s="131"/>
      <c r="I116" s="124"/>
      <c r="J116" s="125"/>
      <c r="K116" s="12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5" t="s">
        <v>218</v>
      </c>
      <c r="B117" s="5" t="s">
        <v>185</v>
      </c>
      <c r="C117" s="138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4"/>
      <c r="J117" s="125"/>
      <c r="K117" s="12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5" t="s">
        <v>216</v>
      </c>
      <c r="B118" s="5" t="s">
        <v>162</v>
      </c>
      <c r="C118" s="138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4"/>
      <c r="J118" s="125"/>
      <c r="K118" s="12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5" t="s">
        <v>214</v>
      </c>
      <c r="B119" s="5" t="s">
        <v>185</v>
      </c>
      <c r="C119" s="138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4"/>
      <c r="J119" s="125"/>
      <c r="K119" s="125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5" t="s">
        <v>212</v>
      </c>
      <c r="B120" s="5" t="s">
        <v>211</v>
      </c>
      <c r="C120" s="138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4"/>
      <c r="J120" s="125"/>
      <c r="K120" s="125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5" t="s">
        <v>209</v>
      </c>
      <c r="B121" s="5" t="s">
        <v>208</v>
      </c>
      <c r="C121" s="134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4"/>
      <c r="J121" s="125"/>
      <c r="K121" s="12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5" t="s">
        <v>206</v>
      </c>
      <c r="B122" s="5" t="s">
        <v>153</v>
      </c>
      <c r="C122" s="138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4"/>
      <c r="J122" s="125"/>
      <c r="K122" s="125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7" t="s">
        <v>204</v>
      </c>
      <c r="D123" s="21"/>
      <c r="E123" s="27"/>
      <c r="F123" s="136">
        <f>SUM(F124:G126)</f>
        <v>0</v>
      </c>
      <c r="G123" s="27"/>
      <c r="H123" s="131"/>
      <c r="I123" s="124"/>
      <c r="J123" s="125"/>
      <c r="K123" s="125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5" t="s">
        <v>203</v>
      </c>
      <c r="B124" s="5" t="s">
        <v>188</v>
      </c>
      <c r="C124" s="138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4"/>
      <c r="J124" s="125"/>
      <c r="K124" s="125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8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4"/>
      <c r="J125" s="125"/>
      <c r="K125" s="12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4" t="s">
        <v>198</v>
      </c>
      <c r="D126" s="21"/>
      <c r="E126" s="27"/>
      <c r="F126" s="133">
        <f>[1]RPA!K4</f>
        <v>0</v>
      </c>
      <c r="G126" s="27"/>
      <c r="H126" s="40" t="s">
        <v>141</v>
      </c>
      <c r="I126" s="124"/>
      <c r="J126" s="125"/>
      <c r="K126" s="125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7" t="s">
        <v>197</v>
      </c>
      <c r="D127" s="21"/>
      <c r="E127" s="27"/>
      <c r="F127" s="136">
        <f>F128+F129</f>
        <v>0</v>
      </c>
      <c r="G127" s="27"/>
      <c r="H127" s="131"/>
      <c r="I127" s="124"/>
      <c r="J127" s="125"/>
      <c r="K127" s="125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5" t="s">
        <v>196</v>
      </c>
      <c r="B128" s="5" t="s">
        <v>185</v>
      </c>
      <c r="C128" s="138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4"/>
      <c r="J128" s="125"/>
      <c r="K128" s="125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5" t="s">
        <v>194</v>
      </c>
      <c r="B129" s="5" t="s">
        <v>185</v>
      </c>
      <c r="C129" s="138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4"/>
      <c r="J129" s="125"/>
      <c r="K129" s="125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2" t="s">
        <v>192</v>
      </c>
      <c r="D130" s="21"/>
      <c r="E130" s="27"/>
      <c r="F130" s="38">
        <f>SUM(F131:F133)</f>
        <v>0</v>
      </c>
      <c r="G130" s="27"/>
      <c r="H130" s="131"/>
      <c r="I130" s="124"/>
      <c r="J130" s="125"/>
      <c r="K130" s="125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5" t="s">
        <v>191</v>
      </c>
      <c r="B131" s="5" t="s">
        <v>185</v>
      </c>
      <c r="C131" s="138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4"/>
      <c r="J131" s="125"/>
      <c r="K131" s="125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8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4"/>
      <c r="J132" s="125"/>
      <c r="K132" s="12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5" t="s">
        <v>186</v>
      </c>
      <c r="B133" s="5" t="s">
        <v>185</v>
      </c>
      <c r="C133" s="138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4"/>
      <c r="J133" s="125"/>
      <c r="K133" s="125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2" t="s">
        <v>183</v>
      </c>
      <c r="D134" s="21"/>
      <c r="E134" s="27"/>
      <c r="F134" s="38">
        <f>F135+F148</f>
        <v>0</v>
      </c>
      <c r="G134" s="27"/>
      <c r="H134" s="140"/>
      <c r="I134" s="124"/>
      <c r="J134" s="125"/>
      <c r="K134" s="125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7" t="s">
        <v>182</v>
      </c>
      <c r="D135" s="21"/>
      <c r="E135" s="27"/>
      <c r="F135" s="136">
        <f>F136+SUM(F140:F147)</f>
        <v>0</v>
      </c>
      <c r="G135" s="27"/>
      <c r="H135" s="141"/>
      <c r="I135" s="124"/>
      <c r="J135" s="125"/>
      <c r="K135" s="12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7" t="s">
        <v>181</v>
      </c>
      <c r="D136" s="21"/>
      <c r="E136" s="27"/>
      <c r="F136" s="136">
        <f>F137+F138+F139</f>
        <v>0</v>
      </c>
      <c r="G136" s="27"/>
      <c r="H136" s="140"/>
      <c r="I136" s="124"/>
      <c r="J136" s="125"/>
      <c r="K136" s="12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5" t="s">
        <v>180</v>
      </c>
      <c r="B137" s="5" t="s">
        <v>175</v>
      </c>
      <c r="C137" s="138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4"/>
      <c r="J137" s="125"/>
      <c r="K137" s="125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5" t="s">
        <v>178</v>
      </c>
      <c r="B138" s="5" t="s">
        <v>175</v>
      </c>
      <c r="C138" s="134" t="s">
        <v>177</v>
      </c>
      <c r="D138" s="21"/>
      <c r="E138" s="27"/>
      <c r="F138" s="133">
        <f>SUMIF('[1]TCE - ANEXO IV - Preencher'!$D:$D,'CONTÁBIL- FINANCEIRA '!A138,'[1]TCE - ANEXO IV - Preencher'!$N:$N)</f>
        <v>0</v>
      </c>
      <c r="G138" s="27"/>
      <c r="H138" s="40" t="s">
        <v>92</v>
      </c>
      <c r="I138" s="124"/>
      <c r="J138" s="125"/>
      <c r="K138" s="125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5" t="s">
        <v>176</v>
      </c>
      <c r="B139" s="5" t="s">
        <v>175</v>
      </c>
      <c r="C139" s="134" t="s">
        <v>174</v>
      </c>
      <c r="D139" s="21"/>
      <c r="E139" s="27"/>
      <c r="F139" s="133">
        <f>SUMIF('[1]TCE - ANEXO IV - Preencher'!$D:$D,'CONTÁBIL- FINANCEIRA '!A139,'[1]TCE - ANEXO IV - Preencher'!$N:$N)</f>
        <v>0</v>
      </c>
      <c r="G139" s="27"/>
      <c r="H139" s="40" t="s">
        <v>92</v>
      </c>
      <c r="I139" s="124"/>
      <c r="J139" s="125"/>
      <c r="K139" s="125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5" t="s">
        <v>173</v>
      </c>
      <c r="B140" s="5" t="s">
        <v>159</v>
      </c>
      <c r="C140" s="138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4"/>
      <c r="J140" s="125"/>
      <c r="K140" s="12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5" t="s">
        <v>171</v>
      </c>
      <c r="B141" s="5" t="s">
        <v>170</v>
      </c>
      <c r="C141" s="138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4"/>
      <c r="J141" s="125"/>
      <c r="K141" s="125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5" t="s">
        <v>168</v>
      </c>
      <c r="B142" s="5" t="s">
        <v>167</v>
      </c>
      <c r="C142" s="139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4"/>
      <c r="J142" s="125"/>
      <c r="K142" s="125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5" t="s">
        <v>165</v>
      </c>
      <c r="B143" s="5" t="s">
        <v>153</v>
      </c>
      <c r="C143" s="138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4"/>
      <c r="J143" s="125"/>
      <c r="K143" s="125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5" t="s">
        <v>163</v>
      </c>
      <c r="B144" s="5" t="s">
        <v>162</v>
      </c>
      <c r="C144" s="134" t="s">
        <v>161</v>
      </c>
      <c r="D144" s="21"/>
      <c r="E144" s="27"/>
      <c r="F144" s="133">
        <f>SUMIF('[1]TCE - ANEXO IV - Preencher'!$D:$D,'CONTÁBIL- FINANCEIRA '!A144,'[1]TCE - ANEXO IV - Preencher'!$N:$N)</f>
        <v>0</v>
      </c>
      <c r="G144" s="27"/>
      <c r="H144" s="40" t="s">
        <v>92</v>
      </c>
      <c r="I144" s="124"/>
      <c r="J144" s="125"/>
      <c r="K144" s="125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5" t="s">
        <v>160</v>
      </c>
      <c r="B145" s="5" t="s">
        <v>159</v>
      </c>
      <c r="C145" s="134" t="s">
        <v>158</v>
      </c>
      <c r="D145" s="21"/>
      <c r="E145" s="27"/>
      <c r="F145" s="133">
        <f>SUMIF('[1]TCE - ANEXO IV - Preencher'!$D:$D,'CONTÁBIL- FINANCEIRA '!A145,'[1]TCE - ANEXO IV - Preencher'!$N:$N)</f>
        <v>0</v>
      </c>
      <c r="G145" s="27"/>
      <c r="H145" s="40" t="s">
        <v>92</v>
      </c>
      <c r="I145" s="124"/>
      <c r="J145" s="125"/>
      <c r="K145" s="12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5" t="s">
        <v>157</v>
      </c>
      <c r="B146" s="5" t="s">
        <v>156</v>
      </c>
      <c r="C146" s="138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4"/>
      <c r="J146" s="125"/>
      <c r="K146" s="125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5" t="s">
        <v>154</v>
      </c>
      <c r="B147" s="5" t="s">
        <v>153</v>
      </c>
      <c r="C147" s="138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4"/>
      <c r="J147" s="125"/>
      <c r="K147" s="125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2" t="s">
        <v>151</v>
      </c>
      <c r="D148" s="21"/>
      <c r="E148" s="27"/>
      <c r="F148" s="38">
        <f>SUM(F149:G151)</f>
        <v>0</v>
      </c>
      <c r="G148" s="27"/>
      <c r="H148" s="40"/>
      <c r="I148" s="124"/>
      <c r="J148" s="125"/>
      <c r="K148" s="125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4" t="s">
        <v>148</v>
      </c>
      <c r="D149" s="21"/>
      <c r="E149" s="27"/>
      <c r="F149" s="133">
        <f>[1]RPA!K6</f>
        <v>0</v>
      </c>
      <c r="G149" s="27"/>
      <c r="H149" s="40" t="s">
        <v>141</v>
      </c>
      <c r="I149" s="124"/>
      <c r="J149" s="125"/>
      <c r="K149" s="125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4" t="s">
        <v>145</v>
      </c>
      <c r="D150" s="21"/>
      <c r="E150" s="27"/>
      <c r="F150" s="133">
        <f>[1]RPA!K7</f>
        <v>0</v>
      </c>
      <c r="G150" s="27"/>
      <c r="H150" s="40" t="s">
        <v>141</v>
      </c>
      <c r="I150" s="124"/>
      <c r="J150" s="125"/>
      <c r="K150" s="125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4" t="s">
        <v>142</v>
      </c>
      <c r="D151" s="21"/>
      <c r="E151" s="27"/>
      <c r="F151" s="133">
        <f>[1]RPA!K8</f>
        <v>0</v>
      </c>
      <c r="G151" s="27"/>
      <c r="H151" s="40" t="s">
        <v>141</v>
      </c>
      <c r="I151" s="124"/>
      <c r="J151" s="125"/>
      <c r="K151" s="125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2" t="s">
        <v>140</v>
      </c>
      <c r="D152" s="21"/>
      <c r="E152" s="27"/>
      <c r="F152" s="38">
        <f>F153+F160</f>
        <v>0</v>
      </c>
      <c r="G152" s="27"/>
      <c r="H152" s="131"/>
      <c r="I152" s="124"/>
      <c r="J152" s="125"/>
      <c r="K152" s="125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2" t="s">
        <v>139</v>
      </c>
      <c r="D153" s="21"/>
      <c r="E153" s="27"/>
      <c r="F153" s="38">
        <f>F154+F158+F159</f>
        <v>0</v>
      </c>
      <c r="G153" s="27"/>
      <c r="H153" s="131"/>
      <c r="I153" s="124"/>
      <c r="J153" s="125"/>
      <c r="K153" s="125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7" t="s">
        <v>138</v>
      </c>
      <c r="D154" s="21"/>
      <c r="E154" s="27"/>
      <c r="F154" s="136">
        <f>SUM(F155:G157)</f>
        <v>0</v>
      </c>
      <c r="G154" s="27"/>
      <c r="H154" s="131"/>
      <c r="I154" s="124"/>
      <c r="J154" s="125"/>
      <c r="K154" s="125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4" t="s">
        <v>136</v>
      </c>
      <c r="D155" s="21"/>
      <c r="E155" s="27"/>
      <c r="F155" s="133">
        <f>SUMIF('[1]TCE - ANEXO IV - Preencher'!$D:$D,'CONTÁBIL- FINANCEIRA '!A155,'[1]TCE - ANEXO IV - Preencher'!$N:$N)</f>
        <v>0</v>
      </c>
      <c r="G155" s="27"/>
      <c r="H155" s="40" t="s">
        <v>92</v>
      </c>
      <c r="I155" s="124"/>
      <c r="J155" s="125"/>
      <c r="K155" s="125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4" t="s">
        <v>134</v>
      </c>
      <c r="D156" s="21"/>
      <c r="E156" s="27"/>
      <c r="F156" s="133">
        <f>SUMIF('[1]TCE - ANEXO IV - Preencher'!$D:$D,'CONTÁBIL- FINANCEIRA '!A156,'[1]TCE - ANEXO IV - Preencher'!$N:$N)</f>
        <v>0</v>
      </c>
      <c r="G156" s="27"/>
      <c r="H156" s="40" t="s">
        <v>92</v>
      </c>
      <c r="I156" s="124"/>
      <c r="J156" s="125"/>
      <c r="K156" s="125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4" t="s">
        <v>131</v>
      </c>
      <c r="D157" s="21"/>
      <c r="E157" s="27"/>
      <c r="F157" s="133">
        <f>SUMIF('[1]TCE - ANEXO IV - Preencher'!$D:$D,'CONTÁBIL- FINANCEIRA '!A157,'[1]TCE - ANEXO IV - Preencher'!$N:$N)</f>
        <v>0</v>
      </c>
      <c r="G157" s="27"/>
      <c r="H157" s="40" t="s">
        <v>92</v>
      </c>
      <c r="I157" s="124"/>
      <c r="J157" s="125"/>
      <c r="K157" s="125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4" t="s">
        <v>128</v>
      </c>
      <c r="D158" s="21"/>
      <c r="E158" s="27"/>
      <c r="F158" s="133">
        <f>SUMIF('[1]TCE - ANEXO IV - Preencher'!$D:$D,'CONTÁBIL- FINANCEIRA '!A158,'[1]TCE - ANEXO IV - Preencher'!$N:$N)</f>
        <v>0</v>
      </c>
      <c r="G158" s="27"/>
      <c r="H158" s="40" t="s">
        <v>92</v>
      </c>
      <c r="I158" s="124"/>
      <c r="J158" s="125"/>
      <c r="K158" s="125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4" t="s">
        <v>125</v>
      </c>
      <c r="D159" s="21"/>
      <c r="E159" s="27"/>
      <c r="F159" s="133">
        <f>SUMIF('[1]TCE - ANEXO IV - Preencher'!$D:$D,'CONTÁBIL- FINANCEIRA '!A159,'[1]TCE - ANEXO IV - Preencher'!$N:$N)</f>
        <v>0</v>
      </c>
      <c r="G159" s="27"/>
      <c r="H159" s="40" t="s">
        <v>92</v>
      </c>
      <c r="I159" s="124"/>
      <c r="J159" s="125"/>
      <c r="K159" s="125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2" t="s">
        <v>124</v>
      </c>
      <c r="D160" s="21"/>
      <c r="E160" s="27"/>
      <c r="F160" s="38">
        <f>F161+F166+F167+F168</f>
        <v>0</v>
      </c>
      <c r="G160" s="27"/>
      <c r="H160" s="131"/>
      <c r="I160" s="124"/>
      <c r="J160" s="125"/>
      <c r="K160" s="125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7" t="s">
        <v>123</v>
      </c>
      <c r="D161" s="21"/>
      <c r="E161" s="27"/>
      <c r="F161" s="136">
        <f>SUM(F162:G165)</f>
        <v>0</v>
      </c>
      <c r="G161" s="27"/>
      <c r="H161" s="131"/>
      <c r="I161" s="124"/>
      <c r="J161" s="125"/>
      <c r="K161" s="125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5" t="s">
        <v>122</v>
      </c>
      <c r="B162" s="5" t="s">
        <v>115</v>
      </c>
      <c r="C162" s="134" t="s">
        <v>121</v>
      </c>
      <c r="D162" s="21"/>
      <c r="E162" s="27"/>
      <c r="F162" s="133">
        <f>SUMIF('[1]TCE - ANEXO IV - Preencher'!$D:$D,'CONTÁBIL- FINANCEIRA '!A162,'[1]TCE - ANEXO IV - Preencher'!$N:$N)</f>
        <v>0</v>
      </c>
      <c r="G162" s="27"/>
      <c r="H162" s="40" t="s">
        <v>92</v>
      </c>
      <c r="I162" s="124"/>
      <c r="J162" s="125"/>
      <c r="K162" s="125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5" t="s">
        <v>120</v>
      </c>
      <c r="B163" s="5" t="s">
        <v>115</v>
      </c>
      <c r="C163" s="134" t="s">
        <v>119</v>
      </c>
      <c r="D163" s="21"/>
      <c r="E163" s="27"/>
      <c r="F163" s="133">
        <f>SUMIF('[1]TCE - ANEXO IV - Preencher'!$D:$D,'CONTÁBIL- FINANCEIRA '!A163,'[1]TCE - ANEXO IV - Preencher'!$N:$N)</f>
        <v>0</v>
      </c>
      <c r="G163" s="27"/>
      <c r="H163" s="40" t="s">
        <v>92</v>
      </c>
      <c r="I163" s="124"/>
      <c r="J163" s="125"/>
      <c r="K163" s="125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5" t="s">
        <v>118</v>
      </c>
      <c r="B164" s="5" t="s">
        <v>115</v>
      </c>
      <c r="C164" s="134" t="s">
        <v>117</v>
      </c>
      <c r="D164" s="21"/>
      <c r="E164" s="27"/>
      <c r="F164" s="133">
        <f>SUMIF('[1]TCE - ANEXO IV - Preencher'!$D:$D,'CONTÁBIL- FINANCEIRA '!A164,'[1]TCE - ANEXO IV - Preencher'!$N:$N)</f>
        <v>0</v>
      </c>
      <c r="G164" s="27"/>
      <c r="H164" s="40" t="s">
        <v>92</v>
      </c>
      <c r="I164" s="124"/>
      <c r="J164" s="125"/>
      <c r="K164" s="125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5" t="s">
        <v>116</v>
      </c>
      <c r="B165" s="5" t="s">
        <v>115</v>
      </c>
      <c r="C165" s="134" t="s">
        <v>114</v>
      </c>
      <c r="D165" s="21"/>
      <c r="E165" s="27"/>
      <c r="F165" s="133">
        <f>SUMIF('[1]TCE - ANEXO IV - Preencher'!$D:$D,'CONTÁBIL- FINANCEIRA '!A165,'[1]TCE - ANEXO IV - Preencher'!$N:$N)</f>
        <v>0</v>
      </c>
      <c r="G165" s="27"/>
      <c r="H165" s="40" t="s">
        <v>92</v>
      </c>
      <c r="I165" s="124"/>
      <c r="J165" s="125"/>
      <c r="K165" s="125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5" t="s">
        <v>113</v>
      </c>
      <c r="B166" s="5" t="s">
        <v>112</v>
      </c>
      <c r="C166" s="134" t="s">
        <v>111</v>
      </c>
      <c r="D166" s="21"/>
      <c r="E166" s="27"/>
      <c r="F166" s="133">
        <f>SUMIF('[1]TCE - ANEXO IV - Preencher'!$D:$D,'CONTÁBIL- FINANCEIRA '!A166,'[1]TCE - ANEXO IV - Preencher'!$N:$N)</f>
        <v>0</v>
      </c>
      <c r="G166" s="27"/>
      <c r="H166" s="40" t="s">
        <v>92</v>
      </c>
      <c r="I166" s="124"/>
      <c r="J166" s="125"/>
      <c r="K166" s="125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5" t="s">
        <v>110</v>
      </c>
      <c r="B167" s="5" t="s">
        <v>109</v>
      </c>
      <c r="C167" s="134" t="s">
        <v>108</v>
      </c>
      <c r="D167" s="21"/>
      <c r="E167" s="27"/>
      <c r="F167" s="133">
        <f>SUMIF('[1]TCE - ANEXO IV - Preencher'!$D:$D,'CONTÁBIL- FINANCEIRA '!A167,'[1]TCE - ANEXO IV - Preencher'!$N:$N)</f>
        <v>0</v>
      </c>
      <c r="G167" s="27"/>
      <c r="H167" s="40" t="s">
        <v>92</v>
      </c>
      <c r="I167" s="124"/>
      <c r="J167" s="125"/>
      <c r="K167" s="125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5" t="s">
        <v>107</v>
      </c>
      <c r="B168" s="5" t="s">
        <v>106</v>
      </c>
      <c r="C168" s="134" t="s">
        <v>105</v>
      </c>
      <c r="D168" s="21"/>
      <c r="E168" s="27"/>
      <c r="F168" s="133">
        <f>SUMIF('[1]TCE - ANEXO IV - Preencher'!$D:$D,'CONTÁBIL- FINANCEIRA '!A168,'[1]TCE - ANEXO IV - Preencher'!$N:$N)</f>
        <v>0</v>
      </c>
      <c r="G168" s="27"/>
      <c r="H168" s="40" t="s">
        <v>92</v>
      </c>
      <c r="I168" s="124"/>
      <c r="J168" s="125"/>
      <c r="K168" s="125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2" t="s">
        <v>104</v>
      </c>
      <c r="D169" s="21"/>
      <c r="E169" s="27"/>
      <c r="F169" s="38">
        <f>SUM(F170:G173)</f>
        <v>0</v>
      </c>
      <c r="G169" s="27"/>
      <c r="H169" s="131"/>
      <c r="I169" s="124"/>
      <c r="J169" s="125"/>
      <c r="K169" s="125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93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93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93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2" t="s">
        <v>94</v>
      </c>
      <c r="D174" s="21"/>
      <c r="E174" s="27"/>
      <c r="F174" s="38">
        <f>F14+F19</f>
        <v>0</v>
      </c>
      <c r="G174" s="27"/>
      <c r="H174" s="40"/>
      <c r="I174" s="12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2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2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4"/>
      <c r="J176" s="125"/>
      <c r="K176" s="125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9" t="s">
        <v>91</v>
      </c>
      <c r="D177" s="21"/>
      <c r="E177" s="27"/>
      <c r="F177" s="128">
        <f>F28+F52+F61+F78+F97+F114+F152+F169+F174+F175+F176</f>
        <v>0</v>
      </c>
      <c r="G177" s="27"/>
      <c r="H177" s="132"/>
      <c r="I177" s="124"/>
      <c r="J177" s="125"/>
      <c r="K177" s="125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9" t="s">
        <v>90</v>
      </c>
      <c r="D178" s="21"/>
      <c r="E178" s="27"/>
      <c r="F178" s="128">
        <f>F25-F177</f>
        <v>14.17</v>
      </c>
      <c r="G178" s="27"/>
      <c r="H178" s="131"/>
      <c r="I178" s="16"/>
      <c r="J178" s="125"/>
      <c r="K178" s="125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2" t="s">
        <v>89</v>
      </c>
      <c r="D179" s="21"/>
      <c r="E179" s="27"/>
      <c r="F179" s="38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0</v>
      </c>
      <c r="G179" s="27"/>
      <c r="H179" s="126"/>
      <c r="I179" s="130"/>
      <c r="J179" s="125"/>
      <c r="K179" s="125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9" t="s">
        <v>88</v>
      </c>
      <c r="D180" s="21"/>
      <c r="E180" s="27"/>
      <c r="F180" s="128">
        <f>F177+F179</f>
        <v>0</v>
      </c>
      <c r="G180" s="27"/>
      <c r="H180" s="126"/>
      <c r="I180" s="126"/>
      <c r="J180" s="125"/>
      <c r="K180" s="125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9" t="s">
        <v>87</v>
      </c>
      <c r="D181" s="21"/>
      <c r="E181" s="27"/>
      <c r="F181" s="128">
        <f>F178-F179</f>
        <v>14.17</v>
      </c>
      <c r="G181" s="27"/>
      <c r="H181" s="127"/>
      <c r="I181" s="126"/>
      <c r="J181" s="125"/>
      <c r="K181" s="125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3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4"/>
      <c r="J182" s="124"/>
      <c r="K182" s="12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3" t="s">
        <v>85</v>
      </c>
      <c r="D183" s="21"/>
      <c r="E183" s="27"/>
      <c r="F183" s="93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2" t="s">
        <v>84</v>
      </c>
      <c r="D184" s="21"/>
      <c r="E184" s="27"/>
      <c r="F184" s="121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20" t="s">
        <v>82</v>
      </c>
      <c r="D185" s="25"/>
      <c r="E185" s="25"/>
      <c r="F185" s="25"/>
      <c r="G185" s="23"/>
      <c r="H185" s="102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8"/>
      <c r="H186" s="102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2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2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9"/>
      <c r="D189" s="118" t="str">
        <f>D1</f>
        <v>DIRETORIA EXECUTIVA DE REGULAÇÃO MÉDIA E ALTA COMPLEXIDADE</v>
      </c>
      <c r="E189" s="23"/>
      <c r="F189" s="117" t="str">
        <f>F1</f>
        <v>Janeiro/2020 - Versão 4.0 - Revisão 07</v>
      </c>
      <c r="G189" s="27"/>
      <c r="H189" s="102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5"/>
      <c r="D190" s="114" t="str">
        <f>D2</f>
        <v>DIRETORIA EXECUTIVA DE PLANEJAMENTO ORÇAMENTO E GESTÃO DA INFORMAÇÃO</v>
      </c>
      <c r="E190" s="13"/>
      <c r="F190" s="116" t="str">
        <f>F2</f>
        <v>MÊS/ANO COMPETÊNCIA</v>
      </c>
      <c r="G190" s="116" t="str">
        <f>G2</f>
        <v>ANO CONTRATO</v>
      </c>
      <c r="H190" s="102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5"/>
      <c r="D191" s="114" t="str">
        <f>D3</f>
        <v>SECRETARIA  DE ADMINISTRAÇÃO E FINANÇAS</v>
      </c>
      <c r="E191" s="13"/>
      <c r="F191" s="107"/>
      <c r="G191" s="107"/>
      <c r="H191" s="102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7"/>
      <c r="D192" s="113" t="e">
        <f>#REF!</f>
        <v>#REF!</v>
      </c>
      <c r="E192" s="66"/>
      <c r="F192" s="112">
        <f>$F$4</f>
        <v>44287</v>
      </c>
      <c r="G192" s="111">
        <f>IF(G4=0,"",G4)</f>
        <v>1</v>
      </c>
      <c r="H192" s="102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10"/>
      <c r="D193" s="109" t="s">
        <v>80</v>
      </c>
      <c r="E193" s="48"/>
      <c r="F193" s="108"/>
      <c r="G193" s="107"/>
      <c r="H193" s="102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6" t="s">
        <v>79</v>
      </c>
      <c r="D194" s="27"/>
      <c r="E194" s="105" t="s">
        <v>78</v>
      </c>
      <c r="F194" s="21"/>
      <c r="G194" s="27"/>
      <c r="H194" s="102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4" t="str">
        <f>IF(C7=0,"",C7)</f>
        <v/>
      </c>
      <c r="D195" s="27"/>
      <c r="E195" s="103" t="str">
        <f>IF(E7=0,"",E7)</f>
        <v/>
      </c>
      <c r="F195" s="21"/>
      <c r="G195" s="27"/>
      <c r="H195" s="102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101" t="s">
        <v>77</v>
      </c>
      <c r="D196" s="1"/>
      <c r="E196" s="1"/>
      <c r="F196" s="3"/>
      <c r="G196" s="98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100"/>
      <c r="E197" s="66"/>
      <c r="F197" s="3"/>
      <c r="G197" s="98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9" t="s">
        <v>76</v>
      </c>
      <c r="D198" s="1"/>
      <c r="E198" s="1"/>
      <c r="F198" s="3"/>
      <c r="G198" s="98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2" t="s">
        <v>33</v>
      </c>
      <c r="D200" s="21"/>
      <c r="E200" s="27"/>
      <c r="F200" s="93">
        <v>362.24</v>
      </c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2" t="s">
        <v>74</v>
      </c>
      <c r="D201" s="21"/>
      <c r="E201" s="27"/>
      <c r="F201" s="93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2" t="s">
        <v>73</v>
      </c>
      <c r="D202" s="21"/>
      <c r="E202" s="27"/>
      <c r="F202" s="93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362.24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3"/>
      <c r="D204" s="52"/>
      <c r="E204" s="52"/>
      <c r="F204" s="51"/>
      <c r="G204" s="7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2"/>
      <c r="E205" s="52"/>
      <c r="F205" s="51"/>
      <c r="G205" s="7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2" t="s">
        <v>33</v>
      </c>
      <c r="D207" s="21"/>
      <c r="E207" s="27"/>
      <c r="F207" s="93"/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2" t="s">
        <v>74</v>
      </c>
      <c r="D208" s="21"/>
      <c r="E208" s="27"/>
      <c r="F208" s="28">
        <f>'[1]RELAÇÃO DESPESA PAGA'!$O$2</f>
        <v>56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2" t="s">
        <v>73</v>
      </c>
      <c r="D209" s="21"/>
      <c r="E209" s="27"/>
      <c r="F209" s="93">
        <v>56</v>
      </c>
      <c r="G209" s="19"/>
      <c r="H209" s="60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3"/>
      <c r="D211" s="52"/>
      <c r="E211" s="52"/>
      <c r="F211" s="51"/>
      <c r="G211" s="7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7"/>
      <c r="D212" s="96"/>
      <c r="E212" s="96"/>
      <c r="F212" s="89"/>
      <c r="G212" s="88"/>
      <c r="H212" s="75"/>
      <c r="I212" s="74"/>
      <c r="J212" s="74"/>
      <c r="K212" s="7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2"/>
      <c r="E213" s="52"/>
      <c r="F213" s="51"/>
      <c r="G213" s="7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2" t="s">
        <v>33</v>
      </c>
      <c r="D215" s="21"/>
      <c r="E215" s="27"/>
      <c r="F215" s="95">
        <v>68306.490000000005</v>
      </c>
      <c r="G215" s="94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2" t="s">
        <v>70</v>
      </c>
      <c r="D216" s="21"/>
      <c r="E216" s="27"/>
      <c r="F216" s="93">
        <v>56</v>
      </c>
      <c r="G216" s="19"/>
      <c r="H216" s="60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2" t="s">
        <v>69</v>
      </c>
      <c r="D217" s="21"/>
      <c r="E217" s="27"/>
      <c r="F217" s="28">
        <f>'[1]RELAÇÃO DESPESA PAGA'!$S$22+'[1]RELAÇÃO DESPESA PAGA'!S31</f>
        <v>0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2" t="s">
        <v>67</v>
      </c>
      <c r="D218" s="21"/>
      <c r="E218" s="27"/>
      <c r="F218" s="28">
        <f>F18+F19</f>
        <v>14.17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2" t="s">
        <v>65</v>
      </c>
      <c r="D219" s="21"/>
      <c r="E219" s="27"/>
      <c r="F219" s="93"/>
      <c r="G219" s="19"/>
      <c r="H219" s="60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68264.66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2"/>
      <c r="D221" s="52"/>
      <c r="E221" s="52"/>
      <c r="F221" s="51"/>
      <c r="G221" s="7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68626.900000000009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1"/>
      <c r="D223" s="90"/>
      <c r="E223" s="90"/>
      <c r="F223" s="89"/>
      <c r="G223" s="88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1"/>
      <c r="D224" s="90"/>
      <c r="E224" s="90"/>
      <c r="F224" s="89"/>
      <c r="G224" s="88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0"/>
      <c r="B225" s="5"/>
      <c r="C225" s="34" t="s">
        <v>62</v>
      </c>
      <c r="D225" s="52"/>
      <c r="E225" s="52"/>
      <c r="F225" s="51"/>
      <c r="G225" s="7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7" t="s">
        <v>61</v>
      </c>
      <c r="F226" s="86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2" t="s">
        <v>60</v>
      </c>
      <c r="D227" s="21"/>
      <c r="E227" s="82"/>
      <c r="F227" s="85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2" t="s">
        <v>59</v>
      </c>
      <c r="D228" s="21"/>
      <c r="E228" s="82"/>
      <c r="F228" s="84"/>
      <c r="G228" s="63"/>
      <c r="H228" s="60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3" t="s">
        <v>58</v>
      </c>
      <c r="D229" s="23"/>
      <c r="E229" s="82"/>
      <c r="F229" s="84"/>
      <c r="G229" s="63"/>
      <c r="H229" s="60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3" t="s">
        <v>57</v>
      </c>
      <c r="D230" s="23"/>
      <c r="E230" s="82"/>
      <c r="F230" s="81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0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79"/>
      <c r="D232" s="48"/>
      <c r="E232" s="48"/>
      <c r="F232" s="48"/>
      <c r="G232" s="47"/>
      <c r="H232" s="75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</row>
    <row r="233" spans="1:54" ht="18" customHeight="1" x14ac:dyDescent="0.2">
      <c r="A233" s="6"/>
      <c r="B233" s="5"/>
      <c r="C233" s="78"/>
      <c r="D233" s="77"/>
      <c r="E233" s="77"/>
      <c r="F233" s="77"/>
      <c r="G233" s="76"/>
      <c r="H233" s="75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</row>
    <row r="234" spans="1:54" ht="18" customHeight="1" x14ac:dyDescent="0.2">
      <c r="A234" s="6"/>
      <c r="B234" s="5"/>
      <c r="C234" s="34" t="s">
        <v>54</v>
      </c>
      <c r="D234" s="52"/>
      <c r="E234" s="52"/>
      <c r="F234" s="51"/>
      <c r="G234" s="7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2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2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2" t="s">
        <v>51</v>
      </c>
      <c r="D238" s="21"/>
      <c r="E238" s="27"/>
      <c r="F238" s="71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</row>
    <row r="240" spans="1:54" ht="18" customHeight="1" x14ac:dyDescent="0.2">
      <c r="A240" s="6"/>
      <c r="B240" s="5"/>
      <c r="C240" s="69"/>
      <c r="D240" s="25"/>
      <c r="E240" s="25"/>
      <c r="F240" s="51"/>
      <c r="G240" s="50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8" t="s">
        <v>47</v>
      </c>
      <c r="D241" s="66"/>
      <c r="E241" s="66"/>
      <c r="F241" s="51"/>
      <c r="G241" s="50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7" t="s">
        <v>46</v>
      </c>
      <c r="D242" s="66"/>
      <c r="E242" s="52"/>
      <c r="F242" s="51"/>
      <c r="G242" s="50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2" t="s">
        <v>45</v>
      </c>
      <c r="D244" s="21"/>
      <c r="E244" s="27"/>
      <c r="F244" s="61"/>
      <c r="G244" s="19"/>
      <c r="H244" s="60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5" t="s">
        <v>44</v>
      </c>
      <c r="D245" s="25"/>
      <c r="E245" s="23"/>
      <c r="F245" s="64"/>
      <c r="G245" s="63"/>
      <c r="H245" s="60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2" t="s">
        <v>43</v>
      </c>
      <c r="D246" s="21"/>
      <c r="E246" s="27"/>
      <c r="F246" s="61"/>
      <c r="G246" s="19"/>
      <c r="H246" s="60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59"/>
      <c r="D248" s="59"/>
      <c r="E248" s="59"/>
      <c r="F248" s="58"/>
      <c r="G248" s="58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7" t="s">
        <v>42</v>
      </c>
      <c r="D249" s="66"/>
      <c r="E249" s="52"/>
      <c r="F249" s="51"/>
      <c r="G249" s="50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2" t="s">
        <v>41</v>
      </c>
      <c r="D251" s="21"/>
      <c r="E251" s="27"/>
      <c r="F251" s="61"/>
      <c r="G251" s="19"/>
      <c r="H251" s="60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2" t="s">
        <v>40</v>
      </c>
      <c r="D252" s="21"/>
      <c r="E252" s="27"/>
      <c r="F252" s="61">
        <v>1469589.86</v>
      </c>
      <c r="G252" s="19"/>
      <c r="H252" s="60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5" t="s">
        <v>39</v>
      </c>
      <c r="D253" s="25"/>
      <c r="E253" s="23"/>
      <c r="F253" s="64"/>
      <c r="G253" s="63"/>
      <c r="H253" s="60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2" t="s">
        <v>38</v>
      </c>
      <c r="D254" s="21"/>
      <c r="E254" s="27"/>
      <c r="F254" s="61"/>
      <c r="G254" s="19"/>
      <c r="H254" s="60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1469589.86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59"/>
      <c r="D256" s="59"/>
      <c r="E256" s="59"/>
      <c r="F256" s="58"/>
      <c r="G256" s="58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1469589.86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3"/>
      <c r="D258" s="52"/>
      <c r="E258" s="52"/>
      <c r="F258" s="51"/>
      <c r="G258" s="51"/>
      <c r="H258" s="2"/>
      <c r="I258" s="1"/>
      <c r="J258" s="54"/>
      <c r="K258" s="1"/>
      <c r="L258" s="1"/>
      <c r="M258" s="5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2"/>
      <c r="E259" s="52"/>
      <c r="F259" s="51"/>
      <c r="G259" s="50"/>
      <c r="H259" s="2"/>
      <c r="I259" s="1"/>
      <c r="J259" s="1"/>
      <c r="K259" s="54"/>
      <c r="L259" s="1"/>
      <c r="M259" s="5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4"/>
      <c r="L260" s="1"/>
      <c r="M260" s="5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7" t="s">
        <v>33</v>
      </c>
      <c r="D261" s="48"/>
      <c r="E261" s="47"/>
      <c r="F261" s="56">
        <v>-856346.55</v>
      </c>
      <c r="G261" s="55"/>
      <c r="H261" s="40" t="s">
        <v>25</v>
      </c>
      <c r="I261" s="1"/>
      <c r="J261" s="1"/>
      <c r="K261" s="54"/>
      <c r="L261" s="1"/>
      <c r="M261" s="5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28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0</v>
      </c>
      <c r="G262" s="27"/>
      <c r="H262" s="2"/>
      <c r="I262" s="1"/>
      <c r="J262" s="1"/>
      <c r="K262" s="54"/>
      <c r="L262" s="1"/>
      <c r="M262" s="5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0</v>
      </c>
      <c r="G265" s="27"/>
      <c r="H265" s="2"/>
      <c r="I265" s="1"/>
      <c r="J265" s="1"/>
      <c r="K265" s="5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-856346.55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3"/>
      <c r="D267" s="52"/>
      <c r="E267" s="52"/>
      <c r="F267" s="51"/>
      <c r="G267" s="51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2"/>
      <c r="E268" s="52"/>
      <c r="F268" s="51"/>
      <c r="G268" s="50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49" t="s">
        <v>26</v>
      </c>
      <c r="D270" s="48"/>
      <c r="E270" s="47"/>
      <c r="F270" s="46">
        <v>39764.94</v>
      </c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39764.94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LlHYG980wvW7xiL/KIRC7OPFIJc3wECnd456dH/U0aNlVZojWf2u5nliS5/X2DPCedpeM4x5hDTCnWv5hQM6TQ==" saltValue="qorSJ0jNUa/pchORGAN+s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27777777777801" right="0" top="0.17" bottom="0" header="0" footer="0"/>
  <pageSetup paperSize="9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2021-06-14T14:52:15Z</dcterms:created>
  <dcterms:modified xsi:type="dcterms:W3CDTF">2021-06-14T14:52:29Z</dcterms:modified>
</cp:coreProperties>
</file>